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C:\Users\1018435030\Desktop\Compensaciones 2022\"/>
    </mc:Choice>
  </mc:AlternateContent>
  <xr:revisionPtr revIDLastSave="0" documentId="13_ncr:1_{C1603BFE-C344-456E-999C-5BAB85DB10DE}" xr6:coauthVersionLast="47" xr6:coauthVersionMax="47" xr10:uidLastSave="{00000000-0000-0000-0000-000000000000}"/>
  <bookViews>
    <workbookView xWindow="0" yWindow="0" windowWidth="28800" windowHeight="15600" xr2:uid="{00000000-000D-0000-FFFF-FFFF00000000}"/>
  </bookViews>
  <sheets>
    <sheet name="ACUMULADO POR AEROLINEA" sheetId="2" r:id="rId1"/>
    <sheet name="Tipo de compensación-Empresa" sheetId="5" r:id="rId2"/>
    <sheet name="Tipo de compensación-Agrupado" sheetId="4" r:id="rId3"/>
    <sheet name="Motivo de afectación-Empresa" sheetId="7" r:id="rId4"/>
    <sheet name="Motivo de afectación-Agrupado" sheetId="6" r:id="rId5"/>
  </sheets>
  <definedNames>
    <definedName name="_xlnm._FilterDatabase" localSheetId="0" hidden="1">'ACUMULADO POR AEROLINEA'!#REF!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" i="6" l="1"/>
  <c r="G6" i="6"/>
  <c r="G7" i="6"/>
  <c r="G8" i="6"/>
  <c r="G9" i="6"/>
  <c r="G4" i="6"/>
  <c r="F5" i="6"/>
  <c r="F6" i="6"/>
  <c r="F7" i="6"/>
  <c r="F8" i="6"/>
  <c r="F9" i="6"/>
  <c r="F4" i="6"/>
  <c r="E5" i="6"/>
  <c r="E6" i="6"/>
  <c r="E7" i="6"/>
  <c r="E8" i="6"/>
  <c r="E9" i="6"/>
  <c r="E4" i="6"/>
  <c r="D5" i="6"/>
  <c r="D6" i="6"/>
  <c r="D7" i="6"/>
  <c r="D8" i="6"/>
  <c r="D9" i="6"/>
  <c r="D4" i="6"/>
  <c r="C5" i="6"/>
  <c r="C6" i="6"/>
  <c r="C7" i="6"/>
  <c r="C8" i="6"/>
  <c r="C9" i="6"/>
  <c r="C4" i="6"/>
  <c r="B5" i="6"/>
  <c r="B6" i="6"/>
  <c r="B7" i="6"/>
  <c r="B8" i="6"/>
  <c r="B9" i="6"/>
  <c r="B4" i="6"/>
  <c r="H4" i="4"/>
  <c r="G5" i="4"/>
  <c r="G6" i="4"/>
  <c r="G7" i="4"/>
  <c r="G8" i="4"/>
  <c r="G9" i="4"/>
  <c r="G10" i="4"/>
  <c r="G11" i="4"/>
  <c r="G12" i="4"/>
  <c r="G13" i="4"/>
  <c r="G14" i="4"/>
  <c r="G15" i="4"/>
  <c r="G16" i="4"/>
  <c r="G17" i="4"/>
  <c r="G18" i="4"/>
  <c r="G19" i="4"/>
  <c r="G4" i="4"/>
  <c r="F5" i="4"/>
  <c r="F6" i="4"/>
  <c r="F7" i="4"/>
  <c r="F8" i="4"/>
  <c r="F9" i="4"/>
  <c r="F10" i="4"/>
  <c r="F11" i="4"/>
  <c r="F12" i="4"/>
  <c r="F13" i="4"/>
  <c r="F14" i="4"/>
  <c r="F15" i="4"/>
  <c r="F16" i="4"/>
  <c r="F17" i="4"/>
  <c r="F18" i="4"/>
  <c r="F19" i="4"/>
  <c r="F4" i="4"/>
  <c r="E5" i="4"/>
  <c r="E6" i="4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4" i="4"/>
  <c r="D5" i="4"/>
  <c r="D6" i="4"/>
  <c r="D7" i="4"/>
  <c r="D8" i="4"/>
  <c r="D9" i="4"/>
  <c r="D10" i="4"/>
  <c r="D11" i="4"/>
  <c r="D12" i="4"/>
  <c r="D13" i="4"/>
  <c r="D14" i="4"/>
  <c r="D15" i="4"/>
  <c r="D16" i="4"/>
  <c r="D17" i="4"/>
  <c r="D18" i="4"/>
  <c r="D19" i="4"/>
  <c r="D4" i="4"/>
  <c r="C5" i="4"/>
  <c r="C6" i="4"/>
  <c r="C7" i="4"/>
  <c r="C8" i="4"/>
  <c r="C9" i="4"/>
  <c r="C10" i="4"/>
  <c r="C11" i="4"/>
  <c r="C12" i="4"/>
  <c r="C13" i="4"/>
  <c r="C14" i="4"/>
  <c r="C15" i="4"/>
  <c r="C16" i="4"/>
  <c r="C17" i="4"/>
  <c r="C18" i="4"/>
  <c r="C19" i="4"/>
  <c r="C4" i="4"/>
  <c r="B19" i="4"/>
  <c r="B5" i="4"/>
  <c r="B6" i="4"/>
  <c r="B7" i="4"/>
  <c r="B8" i="4"/>
  <c r="B9" i="4"/>
  <c r="B10" i="4"/>
  <c r="B11" i="4"/>
  <c r="B12" i="4"/>
  <c r="B13" i="4"/>
  <c r="B14" i="4"/>
  <c r="B15" i="4"/>
  <c r="B16" i="4"/>
  <c r="B17" i="4"/>
  <c r="B18" i="4"/>
  <c r="B4" i="4"/>
  <c r="I35" i="7" l="1"/>
  <c r="H7" i="2" l="1"/>
  <c r="E51" i="7"/>
  <c r="I51" i="7" l="1"/>
  <c r="I43" i="7"/>
  <c r="I27" i="7"/>
  <c r="Q59" i="5"/>
  <c r="Q40" i="5"/>
  <c r="Q21" i="5"/>
  <c r="I40" i="5"/>
  <c r="I59" i="5"/>
  <c r="I21" i="5"/>
  <c r="B12" i="2"/>
  <c r="C12" i="2"/>
  <c r="D12" i="2"/>
  <c r="E12" i="2"/>
  <c r="F12" i="2"/>
  <c r="G12" i="2"/>
  <c r="H11" i="2"/>
  <c r="E43" i="7" l="1"/>
  <c r="E35" i="7" l="1"/>
  <c r="E27" i="7" l="1"/>
  <c r="E11" i="7" l="1"/>
  <c r="H51" i="7" l="1"/>
  <c r="H43" i="7" l="1"/>
  <c r="H35" i="7"/>
  <c r="H27" i="7" l="1"/>
  <c r="H19" i="7" l="1"/>
  <c r="H11" i="7" l="1"/>
  <c r="G51" i="7" l="1"/>
  <c r="G43" i="7" l="1"/>
  <c r="F51" i="7" l="1"/>
  <c r="G8" i="2"/>
  <c r="F43" i="7"/>
  <c r="F35" i="7"/>
  <c r="N40" i="5"/>
  <c r="F27" i="7"/>
  <c r="D8" i="2"/>
  <c r="F19" i="7"/>
  <c r="F11" i="7"/>
  <c r="C51" i="7"/>
  <c r="C43" i="7" l="1"/>
  <c r="C59" i="5" l="1"/>
  <c r="E5" i="2" l="1"/>
  <c r="E9" i="2"/>
  <c r="G35" i="7"/>
  <c r="C35" i="7"/>
  <c r="G27" i="7" l="1"/>
  <c r="C27" i="7"/>
  <c r="B10" i="6" l="1"/>
  <c r="H4" i="6"/>
  <c r="E10" i="6"/>
  <c r="K21" i="5" l="1"/>
  <c r="B5" i="2" l="1"/>
  <c r="H5" i="2" s="1"/>
  <c r="G40" i="5" l="1"/>
  <c r="G11" i="7" l="1"/>
  <c r="C11" i="7"/>
  <c r="M59" i="5" l="1"/>
  <c r="K59" i="5" l="1"/>
  <c r="F40" i="5" l="1"/>
  <c r="N21" i="5"/>
  <c r="H8" i="6" l="1"/>
  <c r="H9" i="6" l="1"/>
  <c r="H5" i="6"/>
  <c r="H6" i="6"/>
  <c r="H7" i="6"/>
  <c r="H10" i="6" l="1"/>
  <c r="M40" i="5"/>
  <c r="P40" i="5" l="1"/>
  <c r="H40" i="5"/>
  <c r="E59" i="5" l="1"/>
  <c r="E40" i="5" l="1"/>
  <c r="C40" i="5" l="1"/>
  <c r="L21" i="5" l="1"/>
  <c r="M21" i="5"/>
  <c r="O21" i="5"/>
  <c r="P21" i="5"/>
  <c r="J21" i="5"/>
  <c r="B21" i="5" l="1"/>
  <c r="H21" i="5" l="1"/>
  <c r="G21" i="5" l="1"/>
  <c r="F21" i="5"/>
  <c r="E21" i="5"/>
  <c r="D21" i="5"/>
  <c r="C21" i="5"/>
  <c r="G10" i="6" l="1"/>
  <c r="F10" i="6"/>
  <c r="D10" i="6"/>
  <c r="C10" i="6"/>
  <c r="P59" i="5"/>
  <c r="O59" i="5"/>
  <c r="N59" i="5"/>
  <c r="J59" i="5"/>
  <c r="H59" i="5"/>
  <c r="G59" i="5"/>
  <c r="F59" i="5"/>
  <c r="D59" i="5"/>
  <c r="B59" i="5"/>
  <c r="O40" i="5"/>
  <c r="L40" i="5"/>
  <c r="K40" i="5"/>
  <c r="J40" i="5"/>
  <c r="H19" i="4"/>
  <c r="H18" i="4"/>
  <c r="H17" i="4"/>
  <c r="H16" i="4"/>
  <c r="H15" i="4"/>
  <c r="H14" i="4"/>
  <c r="H13" i="4"/>
  <c r="H12" i="4"/>
  <c r="H11" i="4"/>
  <c r="H10" i="4"/>
  <c r="H8" i="4"/>
  <c r="H5" i="4"/>
  <c r="G20" i="4"/>
  <c r="F20" i="4"/>
  <c r="E20" i="4"/>
  <c r="D20" i="4"/>
  <c r="C20" i="4"/>
  <c r="H10" i="2"/>
  <c r="H6" i="2"/>
  <c r="H4" i="2"/>
  <c r="H9" i="2" l="1"/>
  <c r="H12" i="2"/>
  <c r="H8" i="2"/>
  <c r="H7" i="4" l="1"/>
  <c r="H6" i="4" l="1"/>
  <c r="H9" i="4" l="1"/>
  <c r="H20" i="4" s="1"/>
  <c r="B20" i="4"/>
</calcChain>
</file>

<file path=xl/sharedStrings.xml><?xml version="1.0" encoding="utf-8"?>
<sst xmlns="http://schemas.openxmlformats.org/spreadsheetml/2006/main" count="236" uniqueCount="74">
  <si>
    <t>CUADRO N° 1</t>
  </si>
  <si>
    <t xml:space="preserve"> AEROLINEA </t>
  </si>
  <si>
    <t xml:space="preserve"> TOTAL ACUMULADO</t>
  </si>
  <si>
    <t>Aerorepublica</t>
  </si>
  <si>
    <t>Avianca</t>
  </si>
  <si>
    <t>Easyfly</t>
  </si>
  <si>
    <t>Fast Colombia</t>
  </si>
  <si>
    <t>Regional Express</t>
  </si>
  <si>
    <t>Satena</t>
  </si>
  <si>
    <t>TOTAL GENERAL</t>
  </si>
  <si>
    <t>CUADRO N° 2</t>
  </si>
  <si>
    <t>Tipos de  Compensación</t>
  </si>
  <si>
    <t>AEROREPUBLICA</t>
  </si>
  <si>
    <t>AVIANCA</t>
  </si>
  <si>
    <t>EASYFLY</t>
  </si>
  <si>
    <t>FAST Colombia</t>
  </si>
  <si>
    <t>REGIONAL EXPRESS</t>
  </si>
  <si>
    <t>SATENA</t>
  </si>
  <si>
    <t>REFRIGERIOS</t>
  </si>
  <si>
    <t>LLAMADA TELEFONICA</t>
  </si>
  <si>
    <t>DESAYUNO</t>
  </si>
  <si>
    <t>ALMUERZO</t>
  </si>
  <si>
    <t>CENA</t>
  </si>
  <si>
    <t>HOSPEDAJE</t>
  </si>
  <si>
    <t>GASTOS DE TRASLADO</t>
  </si>
  <si>
    <t>REINTEGRO PRECIO TIQUETE</t>
  </si>
  <si>
    <t>TIQUETES EN LA RUTA DE LA AEROLINEA</t>
  </si>
  <si>
    <t>ENDOSO A OTRA AEROLINEA</t>
  </si>
  <si>
    <t>BONO</t>
  </si>
  <si>
    <t>MILLAS</t>
  </si>
  <si>
    <t>EQUIPAJE PASAJEROS PÉRDIDA</t>
  </si>
  <si>
    <t>EQUIPAJE PASAJEROS SAQUEO</t>
  </si>
  <si>
    <t>EQUIPAJE PASAJEROS AVERÍA</t>
  </si>
  <si>
    <t>EQUIPAJE PASAJEROS DEMORA</t>
  </si>
  <si>
    <t>TOTALES</t>
  </si>
  <si>
    <t>CUADRO N° 3</t>
  </si>
  <si>
    <t>Enero</t>
  </si>
  <si>
    <t>febrero</t>
  </si>
  <si>
    <t>Marzo</t>
  </si>
  <si>
    <t>Abril</t>
  </si>
  <si>
    <t>Mayo</t>
  </si>
  <si>
    <t>Junio</t>
  </si>
  <si>
    <t>ACUMULADO</t>
  </si>
  <si>
    <t>CUADRO N° 4</t>
  </si>
  <si>
    <t xml:space="preserve"> MOTIVO QUE AFECTO </t>
  </si>
  <si>
    <t xml:space="preserve"> Vuelos Cancelados</t>
  </si>
  <si>
    <t xml:space="preserve"> Vuelos Anticipados</t>
  </si>
  <si>
    <t xml:space="preserve"> Vuelos Demorados</t>
  </si>
  <si>
    <t>Sobreventa</t>
  </si>
  <si>
    <t>Equipaje</t>
  </si>
  <si>
    <t>Denegación de Embarque</t>
  </si>
  <si>
    <t xml:space="preserve"> TOTAL GENERAL </t>
  </si>
  <si>
    <t>CUADRO N° 5</t>
  </si>
  <si>
    <t xml:space="preserve"> MOTIVO QUE AFECTÓ:</t>
  </si>
  <si>
    <t>AIRES</t>
  </si>
  <si>
    <t>Aires</t>
  </si>
  <si>
    <t>ENERO</t>
  </si>
  <si>
    <t>FEBRERO</t>
  </si>
  <si>
    <t>MARZO</t>
  </si>
  <si>
    <t>ABRIL</t>
  </si>
  <si>
    <t>MAYO</t>
  </si>
  <si>
    <t>JUNIO</t>
  </si>
  <si>
    <t>ACUMULADO POR MES, EMPRESA Y MOTIVO I SEMESTRE  2022</t>
  </si>
  <si>
    <t>ACUMULADO MES Y  TIPO DE COMPENSACIÓN I SEMESTRE 2022</t>
  </si>
  <si>
    <t>ACUMULADO MES, EMPRESA Y  TIPO DE COMPENSACIÓN I SEMESTRE 2022</t>
  </si>
  <si>
    <t>ACUMULADO COMPENSACIONES Y OTROS PAGOS AL USUARIO I SEMESTRE 2022</t>
  </si>
  <si>
    <t>ACUMULADO POR MES Y MOTIVO I SEMESTRE 2022</t>
  </si>
  <si>
    <t>Ultra Air</t>
  </si>
  <si>
    <t>FAST COLOMBIA</t>
  </si>
  <si>
    <t>ULTRA AIR</t>
  </si>
  <si>
    <t>Nota 1: La aerolinea Aerorepublica no presento reporte de compensaciones</t>
  </si>
  <si>
    <t>Nota 2: La aerolínea Easyfly no presento reportes de compensaciones</t>
  </si>
  <si>
    <t>Elaborado: Juan David Domínguez Arrieta - Grupo Estadisticas y Analisis Sectorial</t>
  </si>
  <si>
    <t>Revisado: Jorge Alonso Quintana Cristancho - Coordinador Grupo Estadisticas y Analisis Sectorial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</si>
</sst>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&quot;$&quot;* #,##0.00_-;\-&quot;$&quot;* #,##0.00_-;_-&quot;$&quot;* &quot;-&quot;??_-;_-@_-"/>
    <numFmt numFmtId="165" formatCode="_-&quot;$&quot;* #,##0_-;\-&quot;$&quot;* #,##0_-;_-&quot;$&quot;* &quot;-&quot;??_-;_-@_-"/>
    <numFmt numFmtId="166" formatCode="_(&quot;$&quot;\ * #,##0_);_(&quot;$&quot;\ * \(#,##0\);_(&quot;$&quot;\ * &quot;-&quot;??_);_(@_)"/>
    <numFmt numFmtId="167" formatCode="_-* #,##0_-;\-* #,##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  <font>
      <sz val="12"/>
      <color theme="1"/>
      <name val="Arial"/>
      <family val="2"/>
    </font>
    <font>
      <b/>
      <sz val="11"/>
      <color rgb="FF000000"/>
      <name val="Calibri"/>
      <family val="2"/>
    </font>
    <font>
      <b/>
      <sz val="11"/>
      <color theme="1"/>
      <name val="Calibri"/>
      <family val="2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9"/>
      <color theme="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CE4D6"/>
        <bgColor rgb="FF000000"/>
      </patternFill>
    </fill>
    <fill>
      <patternFill patternType="solid">
        <fgColor rgb="FFF8CBAD"/>
        <bgColor rgb="FF000000"/>
      </patternFill>
    </fill>
    <fill>
      <patternFill patternType="solid">
        <fgColor rgb="FFD9E1F2"/>
        <bgColor rgb="FF000000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39997558519241921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50">
    <xf numFmtId="0" fontId="0" fillId="0" borderId="0" xfId="0"/>
    <xf numFmtId="0" fontId="2" fillId="6" borderId="5" xfId="0" applyFont="1" applyFill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 wrapText="1"/>
    </xf>
    <xf numFmtId="0" fontId="2" fillId="7" borderId="9" xfId="0" applyFont="1" applyFill="1" applyBorder="1"/>
    <xf numFmtId="165" fontId="0" fillId="7" borderId="9" xfId="2" applyNumberFormat="1" applyFont="1" applyFill="1" applyBorder="1"/>
    <xf numFmtId="165" fontId="0" fillId="7" borderId="6" xfId="2" applyNumberFormat="1" applyFont="1" applyFill="1" applyBorder="1"/>
    <xf numFmtId="165" fontId="0" fillId="7" borderId="15" xfId="2" applyNumberFormat="1" applyFont="1" applyFill="1" applyBorder="1"/>
    <xf numFmtId="0" fontId="2" fillId="7" borderId="11" xfId="0" applyFont="1" applyFill="1" applyBorder="1"/>
    <xf numFmtId="167" fontId="2" fillId="8" borderId="12" xfId="1" applyNumberFormat="1" applyFont="1" applyFill="1" applyBorder="1"/>
    <xf numFmtId="166" fontId="7" fillId="0" borderId="0" xfId="2" applyNumberFormat="1" applyFont="1" applyFill="1" applyBorder="1" applyAlignment="1">
      <alignment horizontal="center" vertical="center" wrapText="1"/>
    </xf>
    <xf numFmtId="166" fontId="7" fillId="0" borderId="0" xfId="0" applyNumberFormat="1" applyFont="1" applyAlignment="1">
      <alignment horizontal="center" vertical="center" wrapText="1"/>
    </xf>
    <xf numFmtId="4" fontId="0" fillId="0" borderId="0" xfId="0" applyNumberFormat="1"/>
    <xf numFmtId="167" fontId="0" fillId="0" borderId="9" xfId="1" applyNumberFormat="1" applyFont="1" applyBorder="1" applyAlignment="1">
      <alignment wrapText="1"/>
    </xf>
    <xf numFmtId="167" fontId="0" fillId="0" borderId="9" xfId="1" applyNumberFormat="1" applyFont="1" applyBorder="1"/>
    <xf numFmtId="38" fontId="0" fillId="0" borderId="9" xfId="0" applyNumberFormat="1" applyBorder="1"/>
    <xf numFmtId="165" fontId="0" fillId="0" borderId="9" xfId="2" applyNumberFormat="1" applyFont="1" applyBorder="1"/>
    <xf numFmtId="0" fontId="0" fillId="0" borderId="9" xfId="0" applyBorder="1"/>
    <xf numFmtId="0" fontId="8" fillId="10" borderId="4" xfId="0" applyFont="1" applyFill="1" applyBorder="1" applyAlignment="1">
      <alignment horizontal="center"/>
    </xf>
    <xf numFmtId="165" fontId="6" fillId="11" borderId="5" xfId="2" applyNumberFormat="1" applyFont="1" applyFill="1" applyBorder="1"/>
    <xf numFmtId="167" fontId="6" fillId="11" borderId="14" xfId="0" applyNumberFormat="1" applyFont="1" applyFill="1" applyBorder="1"/>
    <xf numFmtId="0" fontId="8" fillId="11" borderId="19" xfId="0" applyFont="1" applyFill="1" applyBorder="1"/>
    <xf numFmtId="0" fontId="8" fillId="11" borderId="20" xfId="0" applyFont="1" applyFill="1" applyBorder="1"/>
    <xf numFmtId="0" fontId="8" fillId="9" borderId="12" xfId="0" applyFont="1" applyFill="1" applyBorder="1"/>
    <xf numFmtId="165" fontId="6" fillId="9" borderId="13" xfId="2" applyNumberFormat="1" applyFont="1" applyFill="1" applyBorder="1"/>
    <xf numFmtId="3" fontId="0" fillId="0" borderId="0" xfId="0" applyNumberFormat="1"/>
    <xf numFmtId="167" fontId="0" fillId="0" borderId="0" xfId="0" applyNumberFormat="1"/>
    <xf numFmtId="0" fontId="2" fillId="12" borderId="2" xfId="0" applyFont="1" applyFill="1" applyBorder="1"/>
    <xf numFmtId="0" fontId="2" fillId="12" borderId="18" xfId="0" applyFont="1" applyFill="1" applyBorder="1" applyAlignment="1">
      <alignment horizontal="center"/>
    </xf>
    <xf numFmtId="0" fontId="2" fillId="8" borderId="19" xfId="0" applyFont="1" applyFill="1" applyBorder="1"/>
    <xf numFmtId="167" fontId="0" fillId="0" borderId="9" xfId="3" applyNumberFormat="1" applyFont="1" applyBorder="1" applyAlignment="1">
      <alignment horizontal="center" vertical="center" wrapText="1"/>
    </xf>
    <xf numFmtId="167" fontId="0" fillId="0" borderId="9" xfId="0" applyNumberFormat="1" applyBorder="1"/>
    <xf numFmtId="167" fontId="0" fillId="0" borderId="9" xfId="4" applyNumberFormat="1" applyFont="1" applyBorder="1" applyAlignment="1">
      <alignment horizontal="center" vertical="center" wrapText="1"/>
    </xf>
    <xf numFmtId="3" fontId="0" fillId="0" borderId="9" xfId="0" applyNumberFormat="1" applyBorder="1"/>
    <xf numFmtId="0" fontId="2" fillId="0" borderId="9" xfId="0" applyFont="1" applyBorder="1"/>
    <xf numFmtId="0" fontId="0" fillId="5" borderId="19" xfId="0" applyFill="1" applyBorder="1"/>
    <xf numFmtId="0" fontId="2" fillId="13" borderId="2" xfId="0" applyFont="1" applyFill="1" applyBorder="1" applyAlignment="1">
      <alignment horizontal="center"/>
    </xf>
    <xf numFmtId="167" fontId="0" fillId="0" borderId="5" xfId="4" applyNumberFormat="1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readingOrder="1"/>
    </xf>
    <xf numFmtId="0" fontId="0" fillId="0" borderId="0" xfId="0" applyAlignment="1">
      <alignment vertical="center"/>
    </xf>
    <xf numFmtId="0" fontId="3" fillId="3" borderId="2" xfId="0" applyFont="1" applyFill="1" applyBorder="1" applyAlignment="1">
      <alignment horizontal="center" vertical="center" readingOrder="1"/>
    </xf>
    <xf numFmtId="165" fontId="0" fillId="0" borderId="8" xfId="2" applyNumberFormat="1" applyFont="1" applyFill="1" applyBorder="1" applyAlignment="1">
      <alignment horizontal="center" vertical="top"/>
    </xf>
    <xf numFmtId="165" fontId="0" fillId="0" borderId="23" xfId="2" applyNumberFormat="1" applyFont="1" applyFill="1" applyBorder="1" applyAlignment="1">
      <alignment horizontal="center" vertical="top"/>
    </xf>
    <xf numFmtId="165" fontId="0" fillId="0" borderId="5" xfId="2" applyNumberFormat="1" applyFont="1" applyFill="1" applyBorder="1" applyAlignment="1">
      <alignment horizontal="center" vertical="top"/>
    </xf>
    <xf numFmtId="165" fontId="0" fillId="0" borderId="8" xfId="2" applyNumberFormat="1" applyFont="1" applyBorder="1" applyAlignment="1">
      <alignment horizontal="center"/>
    </xf>
    <xf numFmtId="165" fontId="0" fillId="0" borderId="9" xfId="2" applyNumberFormat="1" applyFont="1" applyFill="1" applyBorder="1" applyAlignment="1">
      <alignment horizontal="center" vertical="top"/>
    </xf>
    <xf numFmtId="165" fontId="5" fillId="0" borderId="4" xfId="2" applyNumberFormat="1" applyFont="1" applyFill="1" applyBorder="1" applyAlignment="1">
      <alignment horizontal="center" vertical="top"/>
    </xf>
    <xf numFmtId="165" fontId="5" fillId="0" borderId="9" xfId="2" applyNumberFormat="1" applyFont="1" applyFill="1" applyBorder="1" applyAlignment="1">
      <alignment horizontal="center" vertical="top"/>
    </xf>
    <xf numFmtId="165" fontId="5" fillId="4" borderId="8" xfId="2" applyNumberFormat="1" applyFont="1" applyFill="1" applyBorder="1" applyAlignment="1">
      <alignment horizontal="center" vertical="top"/>
    </xf>
    <xf numFmtId="165" fontId="5" fillId="4" borderId="9" xfId="2" applyNumberFormat="1" applyFont="1" applyFill="1" applyBorder="1" applyAlignment="1">
      <alignment horizontal="center" vertical="top"/>
    </xf>
    <xf numFmtId="165" fontId="0" fillId="0" borderId="10" xfId="2" applyNumberFormat="1" applyFont="1" applyFill="1" applyBorder="1" applyAlignment="1">
      <alignment horizontal="center"/>
    </xf>
    <xf numFmtId="165" fontId="0" fillId="0" borderId="11" xfId="2" applyNumberFormat="1" applyFont="1" applyFill="1" applyBorder="1" applyAlignment="1">
      <alignment horizontal="center" vertical="top"/>
    </xf>
    <xf numFmtId="166" fontId="0" fillId="0" borderId="11" xfId="2" applyNumberFormat="1" applyFont="1" applyFill="1" applyBorder="1" applyAlignment="1">
      <alignment horizontal="center" vertical="top"/>
    </xf>
    <xf numFmtId="167" fontId="0" fillId="0" borderId="11" xfId="2" applyNumberFormat="1" applyFont="1" applyFill="1" applyBorder="1" applyAlignment="1">
      <alignment horizontal="center" vertical="top"/>
    </xf>
    <xf numFmtId="165" fontId="4" fillId="5" borderId="2" xfId="2" applyNumberFormat="1" applyFont="1" applyFill="1" applyBorder="1" applyAlignment="1">
      <alignment horizontal="center"/>
    </xf>
    <xf numFmtId="0" fontId="2" fillId="0" borderId="3" xfId="0" applyFont="1" applyBorder="1" applyAlignment="1">
      <alignment vertical="top"/>
    </xf>
    <xf numFmtId="0" fontId="2" fillId="0" borderId="7" xfId="0" applyFont="1" applyBorder="1" applyAlignment="1">
      <alignment vertical="top"/>
    </xf>
    <xf numFmtId="0" fontId="2" fillId="0" borderId="21" xfId="0" applyFont="1" applyBorder="1" applyAlignment="1">
      <alignment vertical="top"/>
    </xf>
    <xf numFmtId="0" fontId="2" fillId="5" borderId="2" xfId="0" applyFont="1" applyFill="1" applyBorder="1"/>
    <xf numFmtId="0" fontId="0" fillId="0" borderId="0" xfId="0" applyAlignment="1">
      <alignment horizontal="center"/>
    </xf>
    <xf numFmtId="3" fontId="0" fillId="0" borderId="0" xfId="0" applyNumberFormat="1" applyAlignment="1">
      <alignment horizontal="center"/>
    </xf>
    <xf numFmtId="167" fontId="0" fillId="0" borderId="8" xfId="1" applyNumberFormat="1" applyFont="1" applyBorder="1"/>
    <xf numFmtId="167" fontId="0" fillId="0" borderId="8" xfId="0" applyNumberFormat="1" applyBorder="1"/>
    <xf numFmtId="165" fontId="6" fillId="11" borderId="9" xfId="2" applyNumberFormat="1" applyFont="1" applyFill="1" applyBorder="1"/>
    <xf numFmtId="0" fontId="2" fillId="12" borderId="5" xfId="0" applyFont="1" applyFill="1" applyBorder="1" applyAlignment="1">
      <alignment horizontal="center"/>
    </xf>
    <xf numFmtId="0" fontId="2" fillId="12" borderId="4" xfId="0" applyFont="1" applyFill="1" applyBorder="1" applyAlignment="1">
      <alignment horizontal="center"/>
    </xf>
    <xf numFmtId="0" fontId="2" fillId="6" borderId="6" xfId="0" applyFont="1" applyFill="1" applyBorder="1" applyAlignment="1">
      <alignment horizontal="center" vertical="center" wrapText="1"/>
    </xf>
    <xf numFmtId="0" fontId="2" fillId="7" borderId="6" xfId="0" applyFont="1" applyFill="1" applyBorder="1"/>
    <xf numFmtId="167" fontId="0" fillId="0" borderId="26" xfId="1" applyNumberFormat="1" applyFont="1" applyBorder="1"/>
    <xf numFmtId="167" fontId="0" fillId="0" borderId="27" xfId="1" applyNumberFormat="1" applyFont="1" applyBorder="1"/>
    <xf numFmtId="167" fontId="0" fillId="0" borderId="26" xfId="0" applyNumberFormat="1" applyBorder="1"/>
    <xf numFmtId="0" fontId="2" fillId="12" borderId="31" xfId="0" applyFont="1" applyFill="1" applyBorder="1" applyAlignment="1">
      <alignment horizontal="center"/>
    </xf>
    <xf numFmtId="0" fontId="2" fillId="12" borderId="25" xfId="0" applyFont="1" applyFill="1" applyBorder="1" applyAlignment="1">
      <alignment horizontal="center"/>
    </xf>
    <xf numFmtId="0" fontId="2" fillId="2" borderId="6" xfId="0" applyFont="1" applyFill="1" applyBorder="1" applyAlignment="1">
      <alignment vertical="center"/>
    </xf>
    <xf numFmtId="167" fontId="2" fillId="14" borderId="6" xfId="1" applyNumberFormat="1" applyFont="1" applyFill="1" applyBorder="1" applyAlignment="1">
      <alignment horizontal="center" vertical="center"/>
    </xf>
    <xf numFmtId="167" fontId="2" fillId="14" borderId="30" xfId="1" applyNumberFormat="1" applyFont="1" applyFill="1" applyBorder="1" applyAlignment="1">
      <alignment horizontal="center" vertical="center"/>
    </xf>
    <xf numFmtId="167" fontId="2" fillId="14" borderId="11" xfId="1" applyNumberFormat="1" applyFont="1" applyFill="1" applyBorder="1" applyAlignment="1">
      <alignment horizontal="center" vertical="center"/>
    </xf>
    <xf numFmtId="167" fontId="2" fillId="14" borderId="29" xfId="1" applyNumberFormat="1" applyFont="1" applyFill="1" applyBorder="1" applyAlignment="1">
      <alignment horizontal="center" vertical="center"/>
    </xf>
    <xf numFmtId="167" fontId="2" fillId="14" borderId="10" xfId="1" applyNumberFormat="1" applyFont="1" applyFill="1" applyBorder="1" applyAlignment="1">
      <alignment horizontal="center" vertical="center"/>
    </xf>
    <xf numFmtId="167" fontId="2" fillId="14" borderId="32" xfId="1" applyNumberFormat="1" applyFont="1" applyFill="1" applyBorder="1" applyAlignment="1">
      <alignment horizontal="center" vertical="center"/>
    </xf>
    <xf numFmtId="167" fontId="2" fillId="14" borderId="34" xfId="1" applyNumberFormat="1" applyFont="1" applyFill="1" applyBorder="1" applyAlignment="1">
      <alignment horizontal="center" vertical="center"/>
    </xf>
    <xf numFmtId="167" fontId="2" fillId="14" borderId="28" xfId="1" applyNumberFormat="1" applyFont="1" applyFill="1" applyBorder="1" applyAlignment="1">
      <alignment horizontal="center" vertical="center"/>
    </xf>
    <xf numFmtId="38" fontId="2" fillId="14" borderId="35" xfId="0" applyNumberFormat="1" applyFont="1" applyFill="1" applyBorder="1" applyAlignment="1">
      <alignment horizontal="center" vertical="center"/>
    </xf>
    <xf numFmtId="167" fontId="2" fillId="14" borderId="35" xfId="1" applyNumberFormat="1" applyFont="1" applyFill="1" applyBorder="1" applyAlignment="1">
      <alignment horizontal="center" vertical="center"/>
    </xf>
    <xf numFmtId="167" fontId="2" fillId="14" borderId="33" xfId="1" applyNumberFormat="1" applyFont="1" applyFill="1" applyBorder="1" applyAlignment="1">
      <alignment horizontal="center" vertical="center"/>
    </xf>
    <xf numFmtId="167" fontId="2" fillId="14" borderId="36" xfId="1" applyNumberFormat="1" applyFont="1" applyFill="1" applyBorder="1" applyAlignment="1">
      <alignment horizontal="center" vertical="center"/>
    </xf>
    <xf numFmtId="38" fontId="0" fillId="0" borderId="9" xfId="0" applyNumberFormat="1" applyBorder="1" applyAlignment="1">
      <alignment vertical="center"/>
    </xf>
    <xf numFmtId="165" fontId="0" fillId="0" borderId="14" xfId="2" applyNumberFormat="1" applyFont="1" applyFill="1" applyBorder="1" applyAlignment="1">
      <alignment horizontal="center" vertical="top"/>
    </xf>
    <xf numFmtId="0" fontId="2" fillId="6" borderId="18" xfId="0" applyFont="1" applyFill="1" applyBorder="1" applyAlignment="1">
      <alignment horizontal="center" vertical="center" wrapText="1"/>
    </xf>
    <xf numFmtId="167" fontId="0" fillId="0" borderId="38" xfId="1" applyNumberFormat="1" applyFont="1" applyBorder="1"/>
    <xf numFmtId="0" fontId="2" fillId="12" borderId="40" xfId="0" applyFont="1" applyFill="1" applyBorder="1" applyAlignment="1">
      <alignment horizontal="center"/>
    </xf>
    <xf numFmtId="167" fontId="2" fillId="14" borderId="41" xfId="1" applyNumberFormat="1" applyFont="1" applyFill="1" applyBorder="1" applyAlignment="1">
      <alignment horizontal="center" vertical="center"/>
    </xf>
    <xf numFmtId="167" fontId="2" fillId="14" borderId="44" xfId="1" applyNumberFormat="1" applyFont="1" applyFill="1" applyBorder="1" applyAlignment="1">
      <alignment horizontal="center" vertical="center"/>
    </xf>
    <xf numFmtId="0" fontId="0" fillId="0" borderId="45" xfId="0" applyBorder="1" applyAlignment="1">
      <alignment vertical="center"/>
    </xf>
    <xf numFmtId="0" fontId="2" fillId="0" borderId="48" xfId="0" applyFont="1" applyBorder="1" applyAlignment="1">
      <alignment vertical="top"/>
    </xf>
    <xf numFmtId="165" fontId="0" fillId="7" borderId="49" xfId="2" applyNumberFormat="1" applyFont="1" applyFill="1" applyBorder="1"/>
    <xf numFmtId="165" fontId="0" fillId="7" borderId="50" xfId="2" applyNumberFormat="1" applyFont="1" applyFill="1" applyBorder="1"/>
    <xf numFmtId="165" fontId="0" fillId="7" borderId="51" xfId="2" applyNumberFormat="1" applyFont="1" applyFill="1" applyBorder="1"/>
    <xf numFmtId="0" fontId="0" fillId="0" borderId="0" xfId="0" applyBorder="1"/>
    <xf numFmtId="165" fontId="0" fillId="8" borderId="24" xfId="2" applyNumberFormat="1" applyFont="1" applyFill="1" applyBorder="1" applyAlignment="1">
      <alignment horizontal="center"/>
    </xf>
    <xf numFmtId="0" fontId="0" fillId="0" borderId="43" xfId="0" applyBorder="1"/>
    <xf numFmtId="165" fontId="0" fillId="8" borderId="1" xfId="2" applyNumberFormat="1" applyFont="1" applyFill="1" applyBorder="1" applyAlignment="1">
      <alignment horizontal="center"/>
    </xf>
    <xf numFmtId="165" fontId="0" fillId="8" borderId="2" xfId="2" applyNumberFormat="1" applyFont="1" applyFill="1" applyBorder="1" applyAlignment="1">
      <alignment horizontal="center"/>
    </xf>
    <xf numFmtId="167" fontId="0" fillId="0" borderId="5" xfId="3" applyNumberFormat="1" applyFont="1" applyBorder="1" applyAlignment="1">
      <alignment horizontal="center" vertical="center" wrapText="1"/>
    </xf>
    <xf numFmtId="167" fontId="0" fillId="0" borderId="5" xfId="0" applyNumberFormat="1" applyBorder="1"/>
    <xf numFmtId="3" fontId="0" fillId="0" borderId="5" xfId="0" applyNumberFormat="1" applyBorder="1"/>
    <xf numFmtId="167" fontId="0" fillId="0" borderId="14" xfId="6" applyNumberFormat="1" applyFont="1" applyBorder="1" applyAlignment="1">
      <alignment horizontal="center" vertical="center" wrapText="1"/>
    </xf>
    <xf numFmtId="167" fontId="0" fillId="0" borderId="15" xfId="6" applyNumberFormat="1" applyFont="1" applyBorder="1" applyAlignment="1">
      <alignment horizontal="center" vertical="center" wrapText="1"/>
    </xf>
    <xf numFmtId="0" fontId="0" fillId="0" borderId="15" xfId="0" applyBorder="1"/>
    <xf numFmtId="167" fontId="0" fillId="0" borderId="18" xfId="6" applyNumberFormat="1" applyFont="1" applyBorder="1" applyAlignment="1">
      <alignment horizontal="center" vertical="center" wrapText="1"/>
    </xf>
    <xf numFmtId="167" fontId="0" fillId="0" borderId="9" xfId="6" applyNumberFormat="1" applyFont="1" applyBorder="1" applyAlignment="1">
      <alignment horizontal="center" vertical="center" wrapText="1"/>
    </xf>
    <xf numFmtId="167" fontId="0" fillId="5" borderId="9" xfId="0" applyNumberFormat="1" applyFill="1" applyBorder="1" applyAlignment="1">
      <alignment horizontal="center"/>
    </xf>
    <xf numFmtId="167" fontId="0" fillId="5" borderId="49" xfId="0" applyNumberFormat="1" applyFill="1" applyBorder="1" applyAlignment="1">
      <alignment horizontal="center"/>
    </xf>
    <xf numFmtId="167" fontId="0" fillId="5" borderId="51" xfId="0" applyNumberFormat="1" applyFill="1" applyBorder="1" applyAlignment="1">
      <alignment horizontal="center"/>
    </xf>
    <xf numFmtId="167" fontId="0" fillId="5" borderId="52" xfId="0" applyNumberFormat="1" applyFill="1" applyBorder="1" applyAlignment="1">
      <alignment horizontal="center"/>
    </xf>
    <xf numFmtId="167" fontId="0" fillId="5" borderId="15" xfId="0" applyNumberFormat="1" applyFill="1" applyBorder="1" applyAlignment="1">
      <alignment horizontal="center"/>
    </xf>
    <xf numFmtId="0" fontId="2" fillId="12" borderId="53" xfId="0" applyFont="1" applyFill="1" applyBorder="1" applyAlignment="1">
      <alignment horizontal="center"/>
    </xf>
    <xf numFmtId="0" fontId="2" fillId="12" borderId="13" xfId="0" applyFont="1" applyFill="1" applyBorder="1" applyAlignment="1">
      <alignment horizontal="center"/>
    </xf>
    <xf numFmtId="0" fontId="2" fillId="12" borderId="17" xfId="0" applyFont="1" applyFill="1" applyBorder="1" applyAlignment="1">
      <alignment horizontal="center"/>
    </xf>
    <xf numFmtId="0" fontId="8" fillId="10" borderId="22" xfId="0" applyFont="1" applyFill="1" applyBorder="1" applyAlignment="1">
      <alignment horizontal="center"/>
    </xf>
    <xf numFmtId="0" fontId="8" fillId="10" borderId="18" xfId="0" applyFont="1" applyFill="1" applyBorder="1" applyAlignment="1">
      <alignment horizontal="center"/>
    </xf>
    <xf numFmtId="167" fontId="9" fillId="9" borderId="54" xfId="1" applyNumberFormat="1" applyFont="1" applyFill="1" applyBorder="1"/>
    <xf numFmtId="165" fontId="6" fillId="9" borderId="16" xfId="2" applyNumberFormat="1" applyFont="1" applyFill="1" applyBorder="1"/>
    <xf numFmtId="0" fontId="8" fillId="10" borderId="43" xfId="0" applyFont="1" applyFill="1" applyBorder="1"/>
    <xf numFmtId="0" fontId="3" fillId="2" borderId="1" xfId="0" applyFont="1" applyFill="1" applyBorder="1" applyAlignment="1">
      <alignment horizontal="center" vertical="center" readingOrder="1"/>
    </xf>
    <xf numFmtId="0" fontId="3" fillId="2" borderId="16" xfId="0" applyFont="1" applyFill="1" applyBorder="1" applyAlignment="1">
      <alignment horizontal="center" vertical="center" readingOrder="1"/>
    </xf>
    <xf numFmtId="0" fontId="3" fillId="2" borderId="17" xfId="0" applyFont="1" applyFill="1" applyBorder="1" applyAlignment="1">
      <alignment horizontal="center" vertical="center" readingOrder="1"/>
    </xf>
    <xf numFmtId="0" fontId="10" fillId="0" borderId="43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3" borderId="42" xfId="0" applyFont="1" applyFill="1" applyBorder="1" applyAlignment="1">
      <alignment horizontal="center" vertical="center"/>
    </xf>
    <xf numFmtId="0" fontId="2" fillId="3" borderId="37" xfId="0" applyFont="1" applyFill="1" applyBorder="1" applyAlignment="1">
      <alignment horizontal="center" vertical="center"/>
    </xf>
    <xf numFmtId="0" fontId="2" fillId="3" borderId="39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/>
    </xf>
    <xf numFmtId="0" fontId="8" fillId="9" borderId="43" xfId="0" applyFont="1" applyFill="1" applyBorder="1" applyAlignment="1">
      <alignment horizontal="center"/>
    </xf>
    <xf numFmtId="0" fontId="8" fillId="9" borderId="0" xfId="0" applyFont="1" applyFill="1" applyBorder="1" applyAlignment="1">
      <alignment horizontal="center"/>
    </xf>
    <xf numFmtId="0" fontId="8" fillId="9" borderId="46" xfId="0" applyFont="1" applyFill="1" applyBorder="1" applyAlignment="1">
      <alignment horizontal="center"/>
    </xf>
    <xf numFmtId="0" fontId="8" fillId="9" borderId="47" xfId="0" applyFont="1" applyFill="1" applyBorder="1" applyAlignment="1">
      <alignment horizontal="center"/>
    </xf>
    <xf numFmtId="0" fontId="0" fillId="13" borderId="1" xfId="0" applyFill="1" applyBorder="1" applyAlignment="1">
      <alignment horizontal="center"/>
    </xf>
    <xf numFmtId="0" fontId="0" fillId="13" borderId="16" xfId="0" applyFill="1" applyBorder="1" applyAlignment="1">
      <alignment horizontal="center"/>
    </xf>
    <xf numFmtId="0" fontId="0" fillId="13" borderId="17" xfId="0" applyFill="1" applyBorder="1" applyAlignment="1">
      <alignment horizontal="center"/>
    </xf>
    <xf numFmtId="0" fontId="8" fillId="9" borderId="1" xfId="0" applyFont="1" applyFill="1" applyBorder="1" applyAlignment="1">
      <alignment horizontal="center"/>
    </xf>
    <xf numFmtId="0" fontId="8" fillId="9" borderId="16" xfId="0" applyFont="1" applyFill="1" applyBorder="1" applyAlignment="1">
      <alignment horizontal="center"/>
    </xf>
    <xf numFmtId="0" fontId="8" fillId="9" borderId="17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12" fillId="0" borderId="0" xfId="0" applyFont="1" applyAlignment="1">
      <alignment horizontal="left"/>
    </xf>
  </cellXfs>
  <cellStyles count="7">
    <cellStyle name="Millares" xfId="1" builtinId="3"/>
    <cellStyle name="Millares 56" xfId="3" xr:uid="{00000000-0005-0000-0000-000001000000}"/>
    <cellStyle name="Millares 58" xfId="4" xr:uid="{00000000-0005-0000-0000-000002000000}"/>
    <cellStyle name="Millares 59" xfId="5" xr:uid="{00000000-0005-0000-0000-000003000000}"/>
    <cellStyle name="Millares 60" xfId="6" xr:uid="{00000000-0005-0000-0000-000004000000}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0"/>
  <sheetViews>
    <sheetView tabSelected="1" workbookViewId="0">
      <selection activeCell="A15" sqref="A15:D15"/>
    </sheetView>
  </sheetViews>
  <sheetFormatPr baseColWidth="10" defaultColWidth="11.42578125" defaultRowHeight="15" x14ac:dyDescent="0.25"/>
  <cols>
    <col min="1" max="1" width="19.28515625" customWidth="1"/>
    <col min="2" max="2" width="21.7109375" customWidth="1"/>
    <col min="3" max="3" width="16.140625" customWidth="1"/>
    <col min="4" max="4" width="18.85546875" customWidth="1"/>
    <col min="5" max="5" width="15" bestFit="1" customWidth="1"/>
    <col min="6" max="6" width="15.140625" customWidth="1"/>
    <col min="7" max="7" width="15.85546875" customWidth="1"/>
    <col min="8" max="8" width="20.42578125" customWidth="1"/>
    <col min="9" max="9" width="20.85546875" bestFit="1" customWidth="1"/>
  </cols>
  <sheetData>
    <row r="1" spans="1:8" ht="18" customHeight="1" thickBot="1" x14ac:dyDescent="0.3">
      <c r="A1" s="123" t="s">
        <v>0</v>
      </c>
      <c r="B1" s="124"/>
      <c r="C1" s="124"/>
      <c r="D1" s="124"/>
      <c r="E1" s="124"/>
      <c r="F1" s="124"/>
      <c r="G1" s="124"/>
      <c r="H1" s="125"/>
    </row>
    <row r="2" spans="1:8" ht="15.75" thickBot="1" x14ac:dyDescent="0.3">
      <c r="A2" s="123" t="s">
        <v>65</v>
      </c>
      <c r="B2" s="124"/>
      <c r="C2" s="124"/>
      <c r="D2" s="124"/>
      <c r="E2" s="124"/>
      <c r="F2" s="124"/>
      <c r="G2" s="124"/>
      <c r="H2" s="125"/>
    </row>
    <row r="3" spans="1:8" ht="15.75" thickBot="1" x14ac:dyDescent="0.3">
      <c r="A3" s="39" t="s">
        <v>1</v>
      </c>
      <c r="B3" s="37" t="s">
        <v>56</v>
      </c>
      <c r="C3" s="37" t="s">
        <v>57</v>
      </c>
      <c r="D3" s="37" t="s">
        <v>58</v>
      </c>
      <c r="E3" s="37" t="s">
        <v>59</v>
      </c>
      <c r="F3" s="37" t="s">
        <v>60</v>
      </c>
      <c r="G3" s="37" t="s">
        <v>61</v>
      </c>
      <c r="H3" s="39" t="s">
        <v>2</v>
      </c>
    </row>
    <row r="4" spans="1:8" ht="15" customHeight="1" x14ac:dyDescent="0.25">
      <c r="A4" s="54" t="s">
        <v>3</v>
      </c>
      <c r="B4" s="41"/>
      <c r="C4" s="42"/>
      <c r="D4" s="42"/>
      <c r="E4" s="42"/>
      <c r="F4" s="42"/>
      <c r="G4" s="42"/>
      <c r="H4" s="86">
        <f t="shared" ref="H4:H10" si="0">+SUM(B4:G4)</f>
        <v>0</v>
      </c>
    </row>
    <row r="5" spans="1:8" x14ac:dyDescent="0.25">
      <c r="A5" s="55" t="s">
        <v>4</v>
      </c>
      <c r="B5" s="43">
        <f>222119443+497294602</f>
        <v>719414045</v>
      </c>
      <c r="C5" s="40"/>
      <c r="D5" s="44">
        <v>847931253</v>
      </c>
      <c r="E5" s="44">
        <f>1192999010+1185841223</f>
        <v>2378840233</v>
      </c>
      <c r="F5" s="44">
        <v>1943723429</v>
      </c>
      <c r="G5" s="44">
        <v>2560375305</v>
      </c>
      <c r="H5" s="86">
        <f>+SUM(B5:G5)</f>
        <v>8450284265</v>
      </c>
    </row>
    <row r="6" spans="1:8" x14ac:dyDescent="0.25">
      <c r="A6" s="55" t="s">
        <v>5</v>
      </c>
      <c r="B6" s="45"/>
      <c r="C6" s="46"/>
      <c r="D6" s="46"/>
      <c r="E6" s="46"/>
      <c r="F6" s="46"/>
      <c r="G6" s="46"/>
      <c r="H6" s="86">
        <f t="shared" si="0"/>
        <v>0</v>
      </c>
    </row>
    <row r="7" spans="1:8" x14ac:dyDescent="0.25">
      <c r="A7" s="55" t="s">
        <v>6</v>
      </c>
      <c r="B7" s="40">
        <v>558012376</v>
      </c>
      <c r="C7" s="44"/>
      <c r="D7" s="44">
        <v>277306266</v>
      </c>
      <c r="E7" s="44">
        <v>373939446</v>
      </c>
      <c r="F7" s="44">
        <v>173198496</v>
      </c>
      <c r="G7" s="44">
        <v>299431742</v>
      </c>
      <c r="H7" s="86">
        <f>+SUM(B7:G7)</f>
        <v>1681888326</v>
      </c>
    </row>
    <row r="8" spans="1:8" ht="15.75" customHeight="1" x14ac:dyDescent="0.25">
      <c r="A8" s="55" t="s">
        <v>55</v>
      </c>
      <c r="B8" s="40">
        <v>1493263910</v>
      </c>
      <c r="C8" s="44">
        <v>625451912</v>
      </c>
      <c r="D8" s="44">
        <f>1821319755+1906882</f>
        <v>1823226637</v>
      </c>
      <c r="E8" s="44">
        <v>2035380908</v>
      </c>
      <c r="F8" s="44">
        <v>1946074127</v>
      </c>
      <c r="G8" s="42">
        <f>1477956163+43340351</f>
        <v>1521296514</v>
      </c>
      <c r="H8" s="86">
        <f t="shared" si="0"/>
        <v>9444694008</v>
      </c>
    </row>
    <row r="9" spans="1:8" x14ac:dyDescent="0.25">
      <c r="A9" s="55" t="s">
        <v>7</v>
      </c>
      <c r="B9" s="47">
        <v>23463444</v>
      </c>
      <c r="C9" s="48"/>
      <c r="D9" s="46">
        <v>18026424</v>
      </c>
      <c r="E9" s="44">
        <f>111282439+42777792</f>
        <v>154060231</v>
      </c>
      <c r="F9" s="44">
        <v>206480815</v>
      </c>
      <c r="G9" s="44">
        <v>159933889</v>
      </c>
      <c r="H9" s="86">
        <f t="shared" si="0"/>
        <v>561964803</v>
      </c>
    </row>
    <row r="10" spans="1:8" ht="15.75" customHeight="1" x14ac:dyDescent="0.25">
      <c r="A10" s="93" t="s">
        <v>8</v>
      </c>
      <c r="B10" s="49">
        <v>17039700</v>
      </c>
      <c r="C10" s="50">
        <v>16573600</v>
      </c>
      <c r="D10" s="50">
        <v>19117814</v>
      </c>
      <c r="E10" s="50">
        <v>20853400</v>
      </c>
      <c r="F10" s="51">
        <v>27439981</v>
      </c>
      <c r="G10" s="52">
        <v>62970161</v>
      </c>
      <c r="H10" s="86">
        <f t="shared" si="0"/>
        <v>163994656</v>
      </c>
    </row>
    <row r="11" spans="1:8" ht="15.75" customHeight="1" thickBot="1" x14ac:dyDescent="0.3">
      <c r="A11" s="56" t="s">
        <v>67</v>
      </c>
      <c r="B11" s="49"/>
      <c r="C11" s="50"/>
      <c r="D11" s="50">
        <v>808954858</v>
      </c>
      <c r="E11" s="50">
        <v>136529772</v>
      </c>
      <c r="F11" s="51">
        <v>14494830</v>
      </c>
      <c r="G11" s="52">
        <v>4793820016</v>
      </c>
      <c r="H11" s="86">
        <f t="shared" ref="H11" si="1">+SUM(B11:G11)</f>
        <v>5753799476</v>
      </c>
    </row>
    <row r="12" spans="1:8" ht="15.75" customHeight="1" thickBot="1" x14ac:dyDescent="0.3">
      <c r="A12" s="57" t="s">
        <v>9</v>
      </c>
      <c r="B12" s="53">
        <f>+SUM(B4:B11)</f>
        <v>2811193475</v>
      </c>
      <c r="C12" s="53">
        <f t="shared" ref="C12:G12" si="2">+SUM(C4:C11)</f>
        <v>642025512</v>
      </c>
      <c r="D12" s="53">
        <f t="shared" si="2"/>
        <v>3794563252</v>
      </c>
      <c r="E12" s="53">
        <f t="shared" si="2"/>
        <v>5099603990</v>
      </c>
      <c r="F12" s="53">
        <f t="shared" si="2"/>
        <v>4311411678</v>
      </c>
      <c r="G12" s="53">
        <f t="shared" si="2"/>
        <v>9397827627</v>
      </c>
      <c r="H12" s="53">
        <f>+SUM(H4:H11)</f>
        <v>26056625534</v>
      </c>
    </row>
    <row r="15" spans="1:8" x14ac:dyDescent="0.25">
      <c r="A15" s="149" t="s">
        <v>70</v>
      </c>
      <c r="B15" s="149"/>
      <c r="C15" s="149"/>
      <c r="D15" s="149"/>
    </row>
    <row r="16" spans="1:8" x14ac:dyDescent="0.25">
      <c r="A16" s="149" t="s">
        <v>71</v>
      </c>
      <c r="B16" s="149"/>
      <c r="C16" s="149"/>
      <c r="D16" s="149"/>
    </row>
    <row r="19" spans="1:4" x14ac:dyDescent="0.25">
      <c r="A19" s="149" t="s">
        <v>72</v>
      </c>
      <c r="B19" s="149"/>
      <c r="C19" s="149"/>
      <c r="D19" s="149"/>
    </row>
    <row r="20" spans="1:4" x14ac:dyDescent="0.25">
      <c r="A20" s="149" t="s">
        <v>73</v>
      </c>
      <c r="B20" s="149"/>
      <c r="C20" s="149"/>
      <c r="D20" s="149"/>
    </row>
  </sheetData>
  <mergeCells count="6">
    <mergeCell ref="A20:D20"/>
    <mergeCell ref="A2:H2"/>
    <mergeCell ref="A1:H1"/>
    <mergeCell ref="A15:D15"/>
    <mergeCell ref="A16:D16"/>
    <mergeCell ref="A19:D19"/>
  </mergeCells>
  <phoneticPr fontId="11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60"/>
  <sheetViews>
    <sheetView zoomScaleNormal="100" workbookViewId="0">
      <pane xSplit="1" topLeftCell="B1" activePane="topRight" state="frozen"/>
      <selection pane="topRight" activeCell="A2" sqref="A2:Q2"/>
    </sheetView>
  </sheetViews>
  <sheetFormatPr baseColWidth="10" defaultColWidth="11.42578125" defaultRowHeight="15" x14ac:dyDescent="0.25"/>
  <cols>
    <col min="1" max="1" width="36.42578125" bestFit="1" customWidth="1"/>
    <col min="2" max="2" width="17.42578125" customWidth="1"/>
    <col min="3" max="3" width="16.85546875" customWidth="1"/>
    <col min="4" max="4" width="15.42578125" customWidth="1"/>
    <col min="5" max="5" width="15.140625" bestFit="1" customWidth="1"/>
    <col min="6" max="6" width="20.7109375" customWidth="1"/>
    <col min="7" max="7" width="19.42578125" customWidth="1"/>
    <col min="8" max="9" width="18.42578125" customWidth="1"/>
    <col min="10" max="10" width="16.7109375" customWidth="1"/>
    <col min="11" max="11" width="17.28515625" customWidth="1"/>
    <col min="12" max="12" width="11.42578125" customWidth="1"/>
    <col min="13" max="13" width="15.28515625" bestFit="1" customWidth="1"/>
    <col min="14" max="14" width="16.85546875" customWidth="1"/>
    <col min="15" max="15" width="19.85546875" customWidth="1"/>
    <col min="16" max="16" width="14.7109375" customWidth="1"/>
    <col min="17" max="17" width="18.42578125" customWidth="1"/>
    <col min="18" max="18" width="15.42578125" customWidth="1"/>
  </cols>
  <sheetData>
    <row r="1" spans="1:18" s="38" customFormat="1" ht="16.5" customHeight="1" x14ac:dyDescent="0.25">
      <c r="A1" s="128" t="s">
        <v>10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</row>
    <row r="2" spans="1:18" ht="31.5" customHeight="1" thickBot="1" x14ac:dyDescent="0.3">
      <c r="A2" s="126" t="s">
        <v>64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</row>
    <row r="3" spans="1:18" s="38" customFormat="1" ht="25.5" customHeight="1" thickTop="1" thickBot="1" x14ac:dyDescent="0.3">
      <c r="A3" s="72"/>
      <c r="B3" s="130" t="s">
        <v>56</v>
      </c>
      <c r="C3" s="131"/>
      <c r="D3" s="131"/>
      <c r="E3" s="131"/>
      <c r="F3" s="131"/>
      <c r="G3" s="131"/>
      <c r="H3" s="131"/>
      <c r="I3" s="132"/>
      <c r="J3" s="130" t="s">
        <v>57</v>
      </c>
      <c r="K3" s="131"/>
      <c r="L3" s="131"/>
      <c r="M3" s="131"/>
      <c r="N3" s="131"/>
      <c r="O3" s="131"/>
      <c r="P3" s="131"/>
      <c r="Q3" s="132"/>
    </row>
    <row r="4" spans="1:18" ht="15.75" thickTop="1" x14ac:dyDescent="0.25">
      <c r="A4" s="65" t="s">
        <v>11</v>
      </c>
      <c r="B4" s="70" t="s">
        <v>12</v>
      </c>
      <c r="C4" s="63" t="s">
        <v>13</v>
      </c>
      <c r="D4" s="63" t="s">
        <v>14</v>
      </c>
      <c r="E4" s="63" t="s">
        <v>68</v>
      </c>
      <c r="F4" s="63" t="s">
        <v>54</v>
      </c>
      <c r="G4" s="63" t="s">
        <v>16</v>
      </c>
      <c r="H4" s="89" t="s">
        <v>17</v>
      </c>
      <c r="I4" s="71" t="s">
        <v>69</v>
      </c>
      <c r="J4" s="64" t="s">
        <v>12</v>
      </c>
      <c r="K4" s="63" t="s">
        <v>13</v>
      </c>
      <c r="L4" s="63" t="s">
        <v>14</v>
      </c>
      <c r="M4" s="63" t="s">
        <v>68</v>
      </c>
      <c r="N4" s="63" t="s">
        <v>54</v>
      </c>
      <c r="O4" s="63" t="s">
        <v>16</v>
      </c>
      <c r="P4" s="89" t="s">
        <v>17</v>
      </c>
      <c r="Q4" s="71" t="s">
        <v>69</v>
      </c>
    </row>
    <row r="5" spans="1:18" x14ac:dyDescent="0.25">
      <c r="A5" s="66" t="s">
        <v>18</v>
      </c>
      <c r="B5" s="67"/>
      <c r="C5" s="12">
        <v>11061374</v>
      </c>
      <c r="D5" s="13"/>
      <c r="E5" s="14">
        <v>27471200</v>
      </c>
      <c r="F5" s="13">
        <v>12539649</v>
      </c>
      <c r="G5" s="13">
        <v>515795</v>
      </c>
      <c r="H5" s="13">
        <v>3952580</v>
      </c>
      <c r="I5" s="68"/>
      <c r="J5" s="60"/>
      <c r="K5" s="12"/>
      <c r="L5" s="13"/>
      <c r="M5" s="14"/>
      <c r="N5" s="15">
        <v>4281984</v>
      </c>
      <c r="O5" s="13"/>
      <c r="P5" s="13">
        <v>1408000</v>
      </c>
      <c r="Q5" s="88"/>
    </row>
    <row r="6" spans="1:18" x14ac:dyDescent="0.25">
      <c r="A6" s="66" t="s">
        <v>19</v>
      </c>
      <c r="B6" s="67"/>
      <c r="C6" s="12"/>
      <c r="D6" s="13"/>
      <c r="E6" s="16"/>
      <c r="F6" s="13"/>
      <c r="G6" s="13"/>
      <c r="H6" s="13"/>
      <c r="I6" s="68"/>
      <c r="J6" s="60"/>
      <c r="K6" s="12"/>
      <c r="L6" s="13"/>
      <c r="M6" s="16"/>
      <c r="N6" s="15"/>
      <c r="O6" s="13"/>
      <c r="P6" s="13"/>
      <c r="Q6" s="88"/>
    </row>
    <row r="7" spans="1:18" x14ac:dyDescent="0.25">
      <c r="A7" s="66" t="s">
        <v>20</v>
      </c>
      <c r="B7" s="67"/>
      <c r="C7" s="12">
        <v>8733050</v>
      </c>
      <c r="D7" s="13"/>
      <c r="E7" s="14">
        <v>8734288</v>
      </c>
      <c r="F7" s="13">
        <v>15646775</v>
      </c>
      <c r="G7" s="13">
        <v>21140261</v>
      </c>
      <c r="H7" s="13">
        <v>1806000</v>
      </c>
      <c r="I7" s="68"/>
      <c r="J7" s="60"/>
      <c r="K7" s="12"/>
      <c r="L7" s="13"/>
      <c r="M7" s="14"/>
      <c r="N7" s="15">
        <v>6628290</v>
      </c>
      <c r="O7" s="13"/>
      <c r="P7" s="13">
        <v>558000</v>
      </c>
      <c r="Q7" s="88"/>
      <c r="R7" s="25"/>
    </row>
    <row r="8" spans="1:18" x14ac:dyDescent="0.25">
      <c r="A8" s="66" t="s">
        <v>21</v>
      </c>
      <c r="B8" s="67"/>
      <c r="C8" s="12">
        <v>29637823</v>
      </c>
      <c r="D8" s="13"/>
      <c r="E8" s="14">
        <v>5785000</v>
      </c>
      <c r="F8" s="13">
        <v>34861366</v>
      </c>
      <c r="G8" s="13">
        <v>1910182</v>
      </c>
      <c r="H8" s="13">
        <v>2751000</v>
      </c>
      <c r="I8" s="68"/>
      <c r="J8" s="60"/>
      <c r="K8" s="12"/>
      <c r="L8" s="13"/>
      <c r="M8" s="14"/>
      <c r="N8" s="15">
        <v>19181196</v>
      </c>
      <c r="O8" s="13"/>
      <c r="P8" s="13">
        <v>579000</v>
      </c>
      <c r="Q8" s="88"/>
    </row>
    <row r="9" spans="1:18" x14ac:dyDescent="0.25">
      <c r="A9" s="66" t="s">
        <v>22</v>
      </c>
      <c r="B9" s="67"/>
      <c r="C9" s="12">
        <v>47097779</v>
      </c>
      <c r="D9" s="13"/>
      <c r="E9" s="14">
        <v>14519000</v>
      </c>
      <c r="F9" s="13">
        <v>13644285</v>
      </c>
      <c r="G9" s="13">
        <v>1078185</v>
      </c>
      <c r="H9" s="13">
        <v>360000</v>
      </c>
      <c r="I9" s="68"/>
      <c r="J9" s="60"/>
      <c r="K9" s="12"/>
      <c r="L9" s="13"/>
      <c r="M9" s="14"/>
      <c r="N9" s="15">
        <v>19575613</v>
      </c>
      <c r="O9" s="13"/>
      <c r="P9" s="13">
        <v>123000</v>
      </c>
      <c r="Q9" s="88"/>
    </row>
    <row r="10" spans="1:18" x14ac:dyDescent="0.25">
      <c r="A10" s="66" t="s">
        <v>23</v>
      </c>
      <c r="B10" s="67"/>
      <c r="C10" s="12">
        <v>193931974</v>
      </c>
      <c r="D10" s="13"/>
      <c r="E10" s="14">
        <v>81935000</v>
      </c>
      <c r="F10" s="13">
        <v>1071456724</v>
      </c>
      <c r="G10" s="13">
        <v>4480328</v>
      </c>
      <c r="H10" s="13">
        <v>4695000</v>
      </c>
      <c r="I10" s="68"/>
      <c r="J10" s="60"/>
      <c r="K10" s="12"/>
      <c r="L10" s="13"/>
      <c r="M10" s="14"/>
      <c r="N10" s="15">
        <v>289586633</v>
      </c>
      <c r="O10" s="13"/>
      <c r="P10" s="13">
        <v>6659500</v>
      </c>
      <c r="Q10" s="88"/>
    </row>
    <row r="11" spans="1:18" x14ac:dyDescent="0.25">
      <c r="A11" s="66" t="s">
        <v>24</v>
      </c>
      <c r="B11" s="67"/>
      <c r="C11" s="12">
        <v>47223513</v>
      </c>
      <c r="D11" s="13"/>
      <c r="E11" s="14">
        <v>13172000</v>
      </c>
      <c r="F11" s="13">
        <v>78286265</v>
      </c>
      <c r="G11" s="13">
        <v>4147606</v>
      </c>
      <c r="H11" s="13">
        <v>2195000</v>
      </c>
      <c r="I11" s="68"/>
      <c r="J11" s="60"/>
      <c r="K11" s="12"/>
      <c r="L11" s="13"/>
      <c r="M11" s="14"/>
      <c r="N11" s="15">
        <v>6803328</v>
      </c>
      <c r="O11" s="13"/>
      <c r="P11" s="13">
        <v>2168000</v>
      </c>
      <c r="Q11" s="88"/>
    </row>
    <row r="12" spans="1:18" x14ac:dyDescent="0.25">
      <c r="A12" s="66" t="s">
        <v>25</v>
      </c>
      <c r="B12" s="67"/>
      <c r="C12" s="12">
        <v>0</v>
      </c>
      <c r="D12" s="13"/>
      <c r="E12" s="14">
        <v>1947000</v>
      </c>
      <c r="F12" s="13"/>
      <c r="G12" s="13"/>
      <c r="H12" s="13"/>
      <c r="I12" s="68"/>
      <c r="J12" s="60"/>
      <c r="K12" s="12"/>
      <c r="L12" s="13"/>
      <c r="M12" s="14"/>
      <c r="N12" s="15"/>
      <c r="O12" s="13"/>
      <c r="P12" s="13"/>
      <c r="Q12" s="88"/>
    </row>
    <row r="13" spans="1:18" x14ac:dyDescent="0.25">
      <c r="A13" s="66" t="s">
        <v>26</v>
      </c>
      <c r="B13" s="67"/>
      <c r="C13" s="12"/>
      <c r="D13" s="13"/>
      <c r="E13" s="16">
        <v>118600000</v>
      </c>
      <c r="F13" s="13"/>
      <c r="G13" s="13"/>
      <c r="H13" s="13"/>
      <c r="I13" s="68"/>
      <c r="J13" s="60"/>
      <c r="K13" s="12"/>
      <c r="L13" s="13"/>
      <c r="M13" s="16"/>
      <c r="N13" s="15"/>
      <c r="O13" s="13"/>
      <c r="P13" s="13"/>
      <c r="Q13" s="88"/>
    </row>
    <row r="14" spans="1:18" x14ac:dyDescent="0.25">
      <c r="A14" s="66" t="s">
        <v>27</v>
      </c>
      <c r="B14" s="67"/>
      <c r="C14" s="12"/>
      <c r="D14" s="13"/>
      <c r="E14" s="16">
        <v>2970000</v>
      </c>
      <c r="F14" s="13"/>
      <c r="G14" s="13"/>
      <c r="H14" s="13"/>
      <c r="I14" s="68"/>
      <c r="J14" s="60"/>
      <c r="K14" s="12"/>
      <c r="L14" s="13"/>
      <c r="M14" s="16"/>
      <c r="N14" s="15"/>
      <c r="O14" s="13"/>
      <c r="P14" s="13"/>
      <c r="Q14" s="88"/>
    </row>
    <row r="15" spans="1:18" x14ac:dyDescent="0.25">
      <c r="A15" s="66" t="s">
        <v>28</v>
      </c>
      <c r="B15" s="67"/>
      <c r="C15" s="12">
        <v>74775945</v>
      </c>
      <c r="D15" s="13"/>
      <c r="E15" s="14"/>
      <c r="F15" s="13">
        <v>150775159</v>
      </c>
      <c r="G15" s="13">
        <v>2241761</v>
      </c>
      <c r="H15" s="13"/>
      <c r="I15" s="68"/>
      <c r="J15" s="60"/>
      <c r="K15" s="12"/>
      <c r="L15" s="13"/>
      <c r="M15" s="14"/>
      <c r="N15" s="15">
        <v>205108905</v>
      </c>
      <c r="O15" s="13"/>
      <c r="P15" s="13">
        <v>4098100</v>
      </c>
      <c r="Q15" s="88"/>
    </row>
    <row r="16" spans="1:18" x14ac:dyDescent="0.25">
      <c r="A16" s="66" t="s">
        <v>29</v>
      </c>
      <c r="B16" s="69"/>
      <c r="C16" s="12">
        <v>22423468</v>
      </c>
      <c r="D16" s="13"/>
      <c r="E16" s="16"/>
      <c r="F16" s="13"/>
      <c r="G16" s="13">
        <v>1738715</v>
      </c>
      <c r="H16" s="13"/>
      <c r="I16" s="68"/>
      <c r="J16" s="61"/>
      <c r="K16" s="12"/>
      <c r="L16" s="13"/>
      <c r="M16" s="16"/>
      <c r="N16" s="15"/>
      <c r="O16" s="13"/>
      <c r="P16" s="13"/>
      <c r="Q16" s="88"/>
    </row>
    <row r="17" spans="1:18" x14ac:dyDescent="0.25">
      <c r="A17" s="66" t="s">
        <v>30</v>
      </c>
      <c r="B17" s="69"/>
      <c r="C17" s="12"/>
      <c r="D17" s="13"/>
      <c r="E17" s="16"/>
      <c r="F17" s="13">
        <v>11449828</v>
      </c>
      <c r="G17" s="13"/>
      <c r="H17" s="13"/>
      <c r="I17" s="68"/>
      <c r="J17" s="61"/>
      <c r="K17" s="13"/>
      <c r="L17" s="13"/>
      <c r="M17" s="16"/>
      <c r="N17" s="15"/>
      <c r="O17" s="13"/>
      <c r="P17" s="13"/>
      <c r="Q17" s="88"/>
    </row>
    <row r="18" spans="1:18" x14ac:dyDescent="0.25">
      <c r="A18" s="66" t="s">
        <v>31</v>
      </c>
      <c r="B18" s="69"/>
      <c r="C18" s="13">
        <v>0</v>
      </c>
      <c r="D18" s="13"/>
      <c r="E18" s="14">
        <v>218400</v>
      </c>
      <c r="F18" s="13"/>
      <c r="G18" s="13"/>
      <c r="H18" s="13"/>
      <c r="I18" s="68"/>
      <c r="J18" s="61"/>
      <c r="K18" s="13"/>
      <c r="L18" s="13"/>
      <c r="M18" s="14"/>
      <c r="N18" s="15"/>
      <c r="O18" s="13"/>
      <c r="P18" s="13"/>
      <c r="Q18" s="88"/>
    </row>
    <row r="19" spans="1:18" x14ac:dyDescent="0.25">
      <c r="A19" s="66" t="s">
        <v>32</v>
      </c>
      <c r="B19" s="69"/>
      <c r="C19" s="13">
        <v>8626300</v>
      </c>
      <c r="D19" s="13"/>
      <c r="E19" s="14">
        <v>1532700</v>
      </c>
      <c r="F19" s="13">
        <v>25938945</v>
      </c>
      <c r="G19" s="13">
        <v>215979</v>
      </c>
      <c r="H19" s="13"/>
      <c r="I19" s="68"/>
      <c r="J19" s="61"/>
      <c r="K19" s="13"/>
      <c r="L19" s="13"/>
      <c r="M19" s="14"/>
      <c r="N19" s="15">
        <v>17077932</v>
      </c>
      <c r="O19" s="13"/>
      <c r="P19" s="13"/>
      <c r="Q19" s="88"/>
    </row>
    <row r="20" spans="1:18" x14ac:dyDescent="0.25">
      <c r="A20" s="66" t="s">
        <v>33</v>
      </c>
      <c r="B20" s="69"/>
      <c r="C20" s="12">
        <v>55783370</v>
      </c>
      <c r="D20" s="13"/>
      <c r="E20" s="14">
        <v>2121600</v>
      </c>
      <c r="F20" s="13">
        <v>6847686</v>
      </c>
      <c r="G20" s="13">
        <v>2959719</v>
      </c>
      <c r="H20" s="13"/>
      <c r="I20" s="68"/>
      <c r="J20" s="61"/>
      <c r="K20" s="12"/>
      <c r="L20" s="13"/>
      <c r="M20" s="14"/>
      <c r="N20" s="15">
        <v>17755670</v>
      </c>
      <c r="O20" s="13"/>
      <c r="P20" s="13"/>
      <c r="Q20" s="88"/>
    </row>
    <row r="21" spans="1:18" ht="15.75" thickBot="1" x14ac:dyDescent="0.3">
      <c r="A21" s="73" t="s">
        <v>34</v>
      </c>
      <c r="B21" s="74">
        <f>+SUM(B5:B20)</f>
        <v>0</v>
      </c>
      <c r="C21" s="75">
        <f>+SUM(C5:C20)</f>
        <v>499294596</v>
      </c>
      <c r="D21" s="75">
        <f t="shared" ref="D21:G21" si="0">+SUM(D5:D20)</f>
        <v>0</v>
      </c>
      <c r="E21" s="75">
        <f t="shared" si="0"/>
        <v>279006188</v>
      </c>
      <c r="F21" s="75">
        <f t="shared" si="0"/>
        <v>1421446682</v>
      </c>
      <c r="G21" s="75">
        <f t="shared" si="0"/>
        <v>40428531</v>
      </c>
      <c r="H21" s="80">
        <f>+SUM(H5:H20)</f>
        <v>15759580</v>
      </c>
      <c r="I21" s="76">
        <f>+SUM(I5:I20)</f>
        <v>0</v>
      </c>
      <c r="J21" s="77">
        <f>SUM(J5:J20)</f>
        <v>0</v>
      </c>
      <c r="K21" s="75">
        <f>SUM(K5:K20)</f>
        <v>0</v>
      </c>
      <c r="L21" s="75">
        <f t="shared" ref="L21:P21" si="1">SUM(L5:L20)</f>
        <v>0</v>
      </c>
      <c r="M21" s="75">
        <f t="shared" si="1"/>
        <v>0</v>
      </c>
      <c r="N21" s="75">
        <f>SUM(N5:N20)</f>
        <v>585999551</v>
      </c>
      <c r="O21" s="75">
        <f t="shared" si="1"/>
        <v>0</v>
      </c>
      <c r="P21" s="80">
        <f t="shared" si="1"/>
        <v>15593600</v>
      </c>
      <c r="Q21" s="91">
        <f>+SUM(Q5:Q20)</f>
        <v>0</v>
      </c>
    </row>
    <row r="22" spans="1:18" s="38" customFormat="1" ht="25.5" customHeight="1" thickTop="1" thickBot="1" x14ac:dyDescent="0.3">
      <c r="A22" s="72"/>
      <c r="B22" s="130" t="s">
        <v>58</v>
      </c>
      <c r="C22" s="131"/>
      <c r="D22" s="131"/>
      <c r="E22" s="131"/>
      <c r="F22" s="131"/>
      <c r="G22" s="131"/>
      <c r="H22" s="131"/>
      <c r="I22" s="132"/>
      <c r="J22" s="130" t="s">
        <v>59</v>
      </c>
      <c r="K22" s="131"/>
      <c r="L22" s="131"/>
      <c r="M22" s="131"/>
      <c r="N22" s="131"/>
      <c r="O22" s="131"/>
      <c r="P22" s="131"/>
      <c r="Q22" s="131"/>
      <c r="R22" s="92"/>
    </row>
    <row r="23" spans="1:18" ht="15.75" thickTop="1" x14ac:dyDescent="0.25">
      <c r="A23" s="65" t="s">
        <v>11</v>
      </c>
      <c r="B23" s="70" t="s">
        <v>12</v>
      </c>
      <c r="C23" s="63" t="s">
        <v>13</v>
      </c>
      <c r="D23" s="63" t="s">
        <v>14</v>
      </c>
      <c r="E23" s="63" t="s">
        <v>68</v>
      </c>
      <c r="F23" s="63" t="s">
        <v>54</v>
      </c>
      <c r="G23" s="63" t="s">
        <v>16</v>
      </c>
      <c r="H23" s="89" t="s">
        <v>17</v>
      </c>
      <c r="I23" s="71" t="s">
        <v>69</v>
      </c>
      <c r="J23" s="64" t="s">
        <v>12</v>
      </c>
      <c r="K23" s="63" t="s">
        <v>13</v>
      </c>
      <c r="L23" s="63" t="s">
        <v>14</v>
      </c>
      <c r="M23" s="63" t="s">
        <v>68</v>
      </c>
      <c r="N23" s="63" t="s">
        <v>54</v>
      </c>
      <c r="O23" s="63" t="s">
        <v>16</v>
      </c>
      <c r="P23" s="89" t="s">
        <v>17</v>
      </c>
      <c r="Q23" s="71" t="s">
        <v>69</v>
      </c>
    </row>
    <row r="24" spans="1:18" x14ac:dyDescent="0.25">
      <c r="A24" s="66" t="s">
        <v>18</v>
      </c>
      <c r="B24" s="67"/>
      <c r="C24" s="12">
        <v>6746489</v>
      </c>
      <c r="D24" s="13"/>
      <c r="E24" s="14">
        <v>24249707</v>
      </c>
      <c r="F24" s="14">
        <v>34907242</v>
      </c>
      <c r="G24" s="13">
        <v>797734</v>
      </c>
      <c r="H24" s="13">
        <v>1928000</v>
      </c>
      <c r="I24" s="68">
        <v>21080000</v>
      </c>
      <c r="J24" s="60"/>
      <c r="K24" s="12">
        <v>17282105</v>
      </c>
      <c r="L24" s="13"/>
      <c r="M24" s="14">
        <v>42596396</v>
      </c>
      <c r="N24" s="15">
        <v>20419174</v>
      </c>
      <c r="O24" s="13">
        <v>136648</v>
      </c>
      <c r="P24" s="13">
        <v>2511500</v>
      </c>
      <c r="Q24" s="88">
        <v>20225800</v>
      </c>
    </row>
    <row r="25" spans="1:18" x14ac:dyDescent="0.25">
      <c r="A25" s="66" t="s">
        <v>19</v>
      </c>
      <c r="B25" s="67"/>
      <c r="C25" s="12"/>
      <c r="D25" s="13"/>
      <c r="E25" s="16"/>
      <c r="F25" s="14"/>
      <c r="G25" s="13"/>
      <c r="H25" s="13"/>
      <c r="I25" s="68"/>
      <c r="J25" s="60"/>
      <c r="K25" s="12"/>
      <c r="L25" s="13"/>
      <c r="M25" s="14"/>
      <c r="N25" s="15"/>
      <c r="O25" s="13"/>
      <c r="P25" s="13"/>
      <c r="Q25" s="88"/>
    </row>
    <row r="26" spans="1:18" x14ac:dyDescent="0.25">
      <c r="A26" s="66" t="s">
        <v>20</v>
      </c>
      <c r="B26" s="67"/>
      <c r="C26" s="12">
        <v>5259563</v>
      </c>
      <c r="D26" s="13"/>
      <c r="E26" s="14">
        <v>2620228</v>
      </c>
      <c r="F26" s="14">
        <v>28363480</v>
      </c>
      <c r="G26" s="13">
        <v>1180267</v>
      </c>
      <c r="H26" s="13">
        <v>9345000</v>
      </c>
      <c r="I26" s="68">
        <v>7533600</v>
      </c>
      <c r="J26" s="60"/>
      <c r="K26" s="12">
        <v>13959229</v>
      </c>
      <c r="L26" s="13"/>
      <c r="M26" s="14">
        <v>4841600</v>
      </c>
      <c r="N26" s="15">
        <v>10898816</v>
      </c>
      <c r="O26" s="13">
        <v>20998</v>
      </c>
      <c r="P26" s="13">
        <v>1165000</v>
      </c>
      <c r="Q26" s="88">
        <v>6456534</v>
      </c>
      <c r="R26" s="25"/>
    </row>
    <row r="27" spans="1:18" x14ac:dyDescent="0.25">
      <c r="A27" s="66" t="s">
        <v>21</v>
      </c>
      <c r="B27" s="67"/>
      <c r="C27" s="12">
        <v>163818325</v>
      </c>
      <c r="D27" s="13"/>
      <c r="E27" s="14">
        <v>3439332</v>
      </c>
      <c r="F27" s="14">
        <v>27757964</v>
      </c>
      <c r="G27" s="13">
        <v>143177</v>
      </c>
      <c r="H27" s="13">
        <v>2669000</v>
      </c>
      <c r="I27" s="68">
        <v>80051980</v>
      </c>
      <c r="J27" s="60"/>
      <c r="K27" s="12">
        <v>38803278</v>
      </c>
      <c r="L27" s="13"/>
      <c r="M27" s="14">
        <v>21486000</v>
      </c>
      <c r="N27" s="15">
        <v>20333916</v>
      </c>
      <c r="O27" s="13">
        <v>1613745</v>
      </c>
      <c r="P27" s="13">
        <v>729000</v>
      </c>
      <c r="Q27" s="88">
        <v>20376400</v>
      </c>
    </row>
    <row r="28" spans="1:18" x14ac:dyDescent="0.25">
      <c r="A28" s="66" t="s">
        <v>22</v>
      </c>
      <c r="B28" s="67"/>
      <c r="C28" s="12">
        <v>22009522</v>
      </c>
      <c r="D28" s="13"/>
      <c r="E28" s="14">
        <v>14464450</v>
      </c>
      <c r="F28" s="14">
        <v>19505463</v>
      </c>
      <c r="G28" s="13">
        <v>260910</v>
      </c>
      <c r="H28" s="13">
        <v>792000</v>
      </c>
      <c r="I28" s="68">
        <v>7827800</v>
      </c>
      <c r="J28" s="60"/>
      <c r="K28" s="12">
        <v>99048878</v>
      </c>
      <c r="L28" s="13"/>
      <c r="M28" s="14">
        <v>3722000</v>
      </c>
      <c r="N28" s="15">
        <v>35043716</v>
      </c>
      <c r="O28" s="13">
        <v>2888476</v>
      </c>
      <c r="P28" s="13">
        <v>681000</v>
      </c>
      <c r="Q28" s="88">
        <v>15208595</v>
      </c>
    </row>
    <row r="29" spans="1:18" x14ac:dyDescent="0.25">
      <c r="A29" s="66" t="s">
        <v>23</v>
      </c>
      <c r="B29" s="67"/>
      <c r="C29" s="12">
        <v>70847626</v>
      </c>
      <c r="D29" s="13"/>
      <c r="E29" s="85">
        <v>33663250</v>
      </c>
      <c r="F29" s="14">
        <v>1014043663</v>
      </c>
      <c r="G29" s="13">
        <v>879456</v>
      </c>
      <c r="H29" s="13">
        <v>4045814</v>
      </c>
      <c r="I29" s="68">
        <v>194297000</v>
      </c>
      <c r="J29" s="60"/>
      <c r="K29" s="12">
        <v>260953231</v>
      </c>
      <c r="L29" s="13"/>
      <c r="M29" s="14">
        <v>43500000</v>
      </c>
      <c r="N29" s="15">
        <v>1298341126</v>
      </c>
      <c r="O29" s="13">
        <v>7711128</v>
      </c>
      <c r="P29" s="13">
        <v>7865300</v>
      </c>
      <c r="Q29" s="88">
        <v>29120000</v>
      </c>
    </row>
    <row r="30" spans="1:18" x14ac:dyDescent="0.25">
      <c r="A30" s="66" t="s">
        <v>24</v>
      </c>
      <c r="B30" s="67"/>
      <c r="C30" s="12">
        <v>4663783</v>
      </c>
      <c r="D30" s="13"/>
      <c r="E30" s="14">
        <v>2200000</v>
      </c>
      <c r="F30" s="14">
        <v>29899548</v>
      </c>
      <c r="G30" s="13">
        <v>647219</v>
      </c>
      <c r="H30" s="13">
        <v>338000</v>
      </c>
      <c r="I30" s="68">
        <v>12719250</v>
      </c>
      <c r="J30" s="60"/>
      <c r="K30" s="12">
        <v>37652912</v>
      </c>
      <c r="L30" s="13"/>
      <c r="M30" s="14">
        <v>10720000</v>
      </c>
      <c r="N30" s="15">
        <v>220447142</v>
      </c>
      <c r="O30" s="13">
        <v>12702690</v>
      </c>
      <c r="P30" s="13">
        <v>2108000</v>
      </c>
      <c r="Q30" s="88">
        <v>17376000</v>
      </c>
    </row>
    <row r="31" spans="1:18" x14ac:dyDescent="0.25">
      <c r="A31" s="66" t="s">
        <v>25</v>
      </c>
      <c r="B31" s="67"/>
      <c r="C31" s="12"/>
      <c r="D31" s="13"/>
      <c r="E31" s="14">
        <v>2124449</v>
      </c>
      <c r="F31" s="14"/>
      <c r="G31" s="13"/>
      <c r="H31" s="13"/>
      <c r="I31" s="68">
        <v>462799</v>
      </c>
      <c r="J31" s="60"/>
      <c r="K31" s="12">
        <v>111452757</v>
      </c>
      <c r="L31" s="13"/>
      <c r="M31" s="14">
        <v>3956000</v>
      </c>
      <c r="N31" s="15"/>
      <c r="O31" s="13"/>
      <c r="P31" s="13"/>
      <c r="Q31" s="88">
        <v>25980693</v>
      </c>
    </row>
    <row r="32" spans="1:18" x14ac:dyDescent="0.25">
      <c r="A32" s="66" t="s">
        <v>26</v>
      </c>
      <c r="B32" s="67"/>
      <c r="C32" s="12"/>
      <c r="D32" s="13"/>
      <c r="E32" s="14"/>
      <c r="F32" s="14"/>
      <c r="G32" s="13"/>
      <c r="H32" s="13"/>
      <c r="I32" s="68"/>
      <c r="J32" s="60"/>
      <c r="K32" s="12"/>
      <c r="L32" s="13"/>
      <c r="M32" s="14">
        <v>38300000</v>
      </c>
      <c r="N32" s="15"/>
      <c r="O32" s="13"/>
      <c r="P32" s="13"/>
      <c r="Q32" s="88"/>
    </row>
    <row r="33" spans="1:17" x14ac:dyDescent="0.25">
      <c r="A33" s="66" t="s">
        <v>27</v>
      </c>
      <c r="B33" s="67"/>
      <c r="C33" s="12"/>
      <c r="D33" s="13"/>
      <c r="E33" s="16">
        <v>43500000</v>
      </c>
      <c r="F33" s="14"/>
      <c r="G33" s="13"/>
      <c r="H33" s="13"/>
      <c r="I33" s="68">
        <v>79153500</v>
      </c>
      <c r="J33" s="60"/>
      <c r="K33" s="12"/>
      <c r="L33" s="13"/>
      <c r="M33" s="14">
        <v>720000</v>
      </c>
      <c r="N33" s="15"/>
      <c r="O33" s="13"/>
      <c r="P33" s="13"/>
      <c r="Q33" s="88">
        <v>1077750</v>
      </c>
    </row>
    <row r="34" spans="1:17" x14ac:dyDescent="0.25">
      <c r="A34" s="66" t="s">
        <v>28</v>
      </c>
      <c r="B34" s="67"/>
      <c r="C34" s="12">
        <v>324577271</v>
      </c>
      <c r="D34" s="13"/>
      <c r="E34" s="14">
        <v>4984350</v>
      </c>
      <c r="F34" s="14">
        <v>626068047</v>
      </c>
      <c r="G34" s="13">
        <v>1243687</v>
      </c>
      <c r="H34" s="13">
        <v>200000</v>
      </c>
      <c r="I34" s="68"/>
      <c r="J34" s="60"/>
      <c r="K34" s="12">
        <v>642162981</v>
      </c>
      <c r="L34" s="13"/>
      <c r="M34" s="14"/>
      <c r="N34" s="15">
        <v>369892394</v>
      </c>
      <c r="O34" s="13">
        <v>13926861</v>
      </c>
      <c r="P34" s="13">
        <v>300000</v>
      </c>
      <c r="Q34" s="88"/>
    </row>
    <row r="35" spans="1:17" x14ac:dyDescent="0.25">
      <c r="A35" s="66" t="s">
        <v>29</v>
      </c>
      <c r="B35" s="69"/>
      <c r="C35" s="12">
        <v>8235860</v>
      </c>
      <c r="D35" s="13"/>
      <c r="E35" s="16"/>
      <c r="F35" s="14"/>
      <c r="G35" s="13"/>
      <c r="H35" s="13"/>
      <c r="I35" s="68"/>
      <c r="J35" s="61"/>
      <c r="K35" s="12">
        <v>14237481</v>
      </c>
      <c r="L35" s="13"/>
      <c r="M35" s="14"/>
      <c r="N35" s="15"/>
      <c r="O35" s="13">
        <v>3900245</v>
      </c>
      <c r="P35" s="13"/>
      <c r="Q35" s="88"/>
    </row>
    <row r="36" spans="1:17" x14ac:dyDescent="0.25">
      <c r="A36" s="66" t="s">
        <v>30</v>
      </c>
      <c r="B36" s="69"/>
      <c r="C36" s="13">
        <v>5819948</v>
      </c>
      <c r="D36" s="13"/>
      <c r="E36" s="16"/>
      <c r="F36" s="14">
        <v>624163</v>
      </c>
      <c r="G36" s="13"/>
      <c r="H36" s="13"/>
      <c r="I36" s="68">
        <v>150000</v>
      </c>
      <c r="J36" s="61"/>
      <c r="K36" s="13"/>
      <c r="L36" s="13"/>
      <c r="M36" s="14"/>
      <c r="N36" s="15">
        <v>6330900</v>
      </c>
      <c r="O36" s="13"/>
      <c r="P36" s="13"/>
      <c r="Q36" s="88"/>
    </row>
    <row r="37" spans="1:17" x14ac:dyDescent="0.25">
      <c r="A37" s="66" t="s">
        <v>31</v>
      </c>
      <c r="B37" s="69"/>
      <c r="C37" s="13"/>
      <c r="D37" s="13"/>
      <c r="E37" s="14">
        <v>493326</v>
      </c>
      <c r="F37" s="14">
        <v>218266</v>
      </c>
      <c r="G37" s="13"/>
      <c r="H37" s="13"/>
      <c r="I37" s="68"/>
      <c r="J37" s="61"/>
      <c r="K37" s="13">
        <v>265508</v>
      </c>
      <c r="L37" s="13"/>
      <c r="M37" s="14">
        <v>508265</v>
      </c>
      <c r="N37" s="15"/>
      <c r="O37" s="13"/>
      <c r="P37" s="13"/>
      <c r="Q37" s="88"/>
    </row>
    <row r="38" spans="1:17" x14ac:dyDescent="0.25">
      <c r="A38" s="66" t="s">
        <v>32</v>
      </c>
      <c r="B38" s="69"/>
      <c r="C38" s="13">
        <v>10025801</v>
      </c>
      <c r="D38" s="13"/>
      <c r="E38" s="14">
        <v>2657234</v>
      </c>
      <c r="F38" s="14">
        <v>16032480</v>
      </c>
      <c r="G38" s="13"/>
      <c r="H38" s="13"/>
      <c r="I38" s="68">
        <v>755000</v>
      </c>
      <c r="J38" s="61"/>
      <c r="K38" s="13">
        <v>21144157</v>
      </c>
      <c r="L38" s="13"/>
      <c r="M38" s="14">
        <v>6288772</v>
      </c>
      <c r="N38" s="15">
        <v>27442848</v>
      </c>
      <c r="O38" s="13"/>
      <c r="P38" s="13"/>
      <c r="Q38" s="88">
        <v>535000</v>
      </c>
    </row>
    <row r="39" spans="1:17" x14ac:dyDescent="0.25">
      <c r="A39" s="66" t="s">
        <v>33</v>
      </c>
      <c r="B39" s="69"/>
      <c r="C39" s="12">
        <v>41445956</v>
      </c>
      <c r="D39" s="13"/>
      <c r="E39" s="14">
        <v>4256807</v>
      </c>
      <c r="F39" s="14">
        <v>23899440</v>
      </c>
      <c r="G39" s="13">
        <v>3175180</v>
      </c>
      <c r="H39" s="13"/>
      <c r="I39" s="68">
        <v>446500</v>
      </c>
      <c r="J39" s="61"/>
      <c r="K39" s="12">
        <v>47489247</v>
      </c>
      <c r="L39" s="13"/>
      <c r="M39" s="14">
        <v>10330690</v>
      </c>
      <c r="N39" s="15">
        <v>17646195</v>
      </c>
      <c r="O39" s="13"/>
      <c r="P39" s="13"/>
      <c r="Q39" s="88">
        <v>173000</v>
      </c>
    </row>
    <row r="40" spans="1:17" ht="15.75" thickBot="1" x14ac:dyDescent="0.3">
      <c r="A40" s="73" t="s">
        <v>34</v>
      </c>
      <c r="B40" s="74"/>
      <c r="C40" s="75">
        <f>SUM(C24:C39)</f>
        <v>663450144</v>
      </c>
      <c r="D40" s="75"/>
      <c r="E40" s="75">
        <f>SUM(E24:E39)</f>
        <v>138653133</v>
      </c>
      <c r="F40" s="75">
        <f>SUM(F24:F39)</f>
        <v>1821319756</v>
      </c>
      <c r="G40" s="75">
        <f>SUM(G24:G39)</f>
        <v>8327630</v>
      </c>
      <c r="H40" s="80">
        <f>SUM(H24:H39)</f>
        <v>19317814</v>
      </c>
      <c r="I40" s="76">
        <f>SUM(I24:I39)</f>
        <v>404477429</v>
      </c>
      <c r="J40" s="77">
        <f>+SUM(J24:J39)</f>
        <v>0</v>
      </c>
      <c r="K40" s="75">
        <f t="shared" ref="K40:O40" si="2">+SUM(K24:K39)</f>
        <v>1304451764</v>
      </c>
      <c r="L40" s="75">
        <f t="shared" si="2"/>
        <v>0</v>
      </c>
      <c r="M40" s="75">
        <f>SUM(M24:M39)</f>
        <v>186969723</v>
      </c>
      <c r="N40" s="75">
        <f>+SUM(N24:N39)</f>
        <v>2026796227</v>
      </c>
      <c r="O40" s="75">
        <f t="shared" si="2"/>
        <v>42900791</v>
      </c>
      <c r="P40" s="80">
        <f>+SUM(P24:P39)</f>
        <v>15359800</v>
      </c>
      <c r="Q40" s="91">
        <f>SUM(Q24:Q39)</f>
        <v>136529772</v>
      </c>
    </row>
    <row r="41" spans="1:17" s="38" customFormat="1" ht="25.5" customHeight="1" thickTop="1" thickBot="1" x14ac:dyDescent="0.3">
      <c r="A41" s="72"/>
      <c r="B41" s="130" t="s">
        <v>60</v>
      </c>
      <c r="C41" s="131"/>
      <c r="D41" s="131"/>
      <c r="E41" s="131"/>
      <c r="F41" s="131"/>
      <c r="G41" s="131"/>
      <c r="H41" s="131"/>
      <c r="I41" s="132"/>
      <c r="J41" s="130" t="s">
        <v>61</v>
      </c>
      <c r="K41" s="131"/>
      <c r="L41" s="131"/>
      <c r="M41" s="131"/>
      <c r="N41" s="131"/>
      <c r="O41" s="131"/>
      <c r="P41" s="131"/>
      <c r="Q41" s="132"/>
    </row>
    <row r="42" spans="1:17" ht="15.75" thickTop="1" x14ac:dyDescent="0.25">
      <c r="A42" s="65" t="s">
        <v>11</v>
      </c>
      <c r="B42" s="70" t="s">
        <v>12</v>
      </c>
      <c r="C42" s="63" t="s">
        <v>13</v>
      </c>
      <c r="D42" s="63" t="s">
        <v>14</v>
      </c>
      <c r="E42" s="63" t="s">
        <v>68</v>
      </c>
      <c r="F42" s="63" t="s">
        <v>54</v>
      </c>
      <c r="G42" s="63" t="s">
        <v>16</v>
      </c>
      <c r="H42" s="89" t="s">
        <v>17</v>
      </c>
      <c r="I42" s="71" t="s">
        <v>69</v>
      </c>
      <c r="J42" s="64" t="s">
        <v>12</v>
      </c>
      <c r="K42" s="63" t="s">
        <v>13</v>
      </c>
      <c r="L42" s="63" t="s">
        <v>14</v>
      </c>
      <c r="M42" s="63" t="s">
        <v>68</v>
      </c>
      <c r="N42" s="63" t="s">
        <v>54</v>
      </c>
      <c r="O42" s="63" t="s">
        <v>16</v>
      </c>
      <c r="P42" s="89" t="s">
        <v>17</v>
      </c>
      <c r="Q42" s="71" t="s">
        <v>69</v>
      </c>
    </row>
    <row r="43" spans="1:17" x14ac:dyDescent="0.25">
      <c r="A43" s="66" t="s">
        <v>18</v>
      </c>
      <c r="B43" s="67"/>
      <c r="C43" s="12">
        <v>20202372</v>
      </c>
      <c r="D43" s="13"/>
      <c r="E43" s="14">
        <v>12286300</v>
      </c>
      <c r="F43" s="15">
        <v>37796689</v>
      </c>
      <c r="G43" s="13">
        <v>708640</v>
      </c>
      <c r="H43" s="13">
        <v>6595911</v>
      </c>
      <c r="I43" s="68">
        <v>11164500</v>
      </c>
      <c r="J43" s="60"/>
      <c r="K43" s="12">
        <v>19414657</v>
      </c>
      <c r="L43" s="13"/>
      <c r="M43" s="15">
        <v>27166000</v>
      </c>
      <c r="N43" s="15">
        <v>18359970</v>
      </c>
      <c r="O43" s="13">
        <v>3846156</v>
      </c>
      <c r="P43" s="13">
        <v>4479300</v>
      </c>
      <c r="Q43" s="88">
        <v>18379000</v>
      </c>
    </row>
    <row r="44" spans="1:17" x14ac:dyDescent="0.25">
      <c r="A44" s="66" t="s">
        <v>19</v>
      </c>
      <c r="B44" s="67"/>
      <c r="C44" s="12"/>
      <c r="D44" s="13"/>
      <c r="E44" s="14"/>
      <c r="F44" s="15"/>
      <c r="G44" s="13"/>
      <c r="H44" s="13"/>
      <c r="I44" s="68"/>
      <c r="J44" s="60"/>
      <c r="K44" s="12"/>
      <c r="L44" s="13"/>
      <c r="M44" s="15"/>
      <c r="N44" s="15"/>
      <c r="O44" s="13"/>
      <c r="P44" s="13"/>
      <c r="Q44" s="88"/>
    </row>
    <row r="45" spans="1:17" x14ac:dyDescent="0.25">
      <c r="A45" s="66" t="s">
        <v>20</v>
      </c>
      <c r="B45" s="67"/>
      <c r="C45" s="12">
        <v>10221332</v>
      </c>
      <c r="D45" s="13"/>
      <c r="E45" s="14">
        <v>2075800</v>
      </c>
      <c r="F45" s="15">
        <v>7924630</v>
      </c>
      <c r="G45" s="13">
        <v>1607513</v>
      </c>
      <c r="H45" s="13">
        <v>1523000</v>
      </c>
      <c r="I45" s="68"/>
      <c r="J45" s="60"/>
      <c r="K45" s="12">
        <v>18814069</v>
      </c>
      <c r="L45" s="13"/>
      <c r="M45" s="15">
        <v>5742600</v>
      </c>
      <c r="N45" s="15">
        <v>6660715</v>
      </c>
      <c r="O45" s="13">
        <v>117506</v>
      </c>
      <c r="P45" s="13">
        <v>1416000</v>
      </c>
      <c r="Q45" s="88">
        <v>4718000</v>
      </c>
    </row>
    <row r="46" spans="1:17" x14ac:dyDescent="0.25">
      <c r="A46" s="66" t="s">
        <v>21</v>
      </c>
      <c r="B46" s="67"/>
      <c r="C46" s="12">
        <v>47672370</v>
      </c>
      <c r="D46" s="13"/>
      <c r="E46" s="14">
        <v>8197000</v>
      </c>
      <c r="F46" s="15">
        <v>38560960</v>
      </c>
      <c r="G46" s="13">
        <v>13800078</v>
      </c>
      <c r="H46" s="13">
        <v>1958000</v>
      </c>
      <c r="I46" s="68">
        <v>72000</v>
      </c>
      <c r="J46" s="60"/>
      <c r="K46" s="12">
        <v>83057136</v>
      </c>
      <c r="L46" s="13"/>
      <c r="M46" s="15">
        <v>9902600</v>
      </c>
      <c r="N46" s="15">
        <v>15316709</v>
      </c>
      <c r="O46" s="13">
        <v>5036969</v>
      </c>
      <c r="P46" s="13">
        <v>3496000</v>
      </c>
      <c r="Q46" s="88">
        <v>18175000</v>
      </c>
    </row>
    <row r="47" spans="1:17" x14ac:dyDescent="0.25">
      <c r="A47" s="66" t="s">
        <v>22</v>
      </c>
      <c r="B47" s="67"/>
      <c r="C47" s="12">
        <v>74202617</v>
      </c>
      <c r="D47" s="13"/>
      <c r="E47" s="14">
        <v>1061630</v>
      </c>
      <c r="F47" s="15">
        <v>34568200</v>
      </c>
      <c r="G47" s="13">
        <v>9714686</v>
      </c>
      <c r="H47" s="13">
        <v>2209000</v>
      </c>
      <c r="I47" s="68">
        <v>189000</v>
      </c>
      <c r="J47" s="60"/>
      <c r="K47" s="12">
        <v>104391878</v>
      </c>
      <c r="L47" s="13"/>
      <c r="M47" s="15">
        <v>2651400</v>
      </c>
      <c r="N47" s="15">
        <v>16914151</v>
      </c>
      <c r="O47" s="13">
        <v>8833854</v>
      </c>
      <c r="P47" s="13">
        <v>2256500</v>
      </c>
      <c r="Q47" s="88">
        <v>24657400</v>
      </c>
    </row>
    <row r="48" spans="1:17" x14ac:dyDescent="0.25">
      <c r="A48" s="66" t="s">
        <v>23</v>
      </c>
      <c r="B48" s="67"/>
      <c r="C48" s="12">
        <v>202734452</v>
      </c>
      <c r="D48" s="13"/>
      <c r="E48" s="14">
        <v>33561000</v>
      </c>
      <c r="F48" s="15">
        <v>1166961748</v>
      </c>
      <c r="G48" s="13">
        <v>31521644</v>
      </c>
      <c r="H48" s="13">
        <v>7872500</v>
      </c>
      <c r="I48" s="68">
        <v>260000</v>
      </c>
      <c r="J48" s="60"/>
      <c r="K48" s="12">
        <v>341544605</v>
      </c>
      <c r="L48" s="13"/>
      <c r="M48" s="15">
        <v>93718800</v>
      </c>
      <c r="N48" s="15">
        <v>612126698</v>
      </c>
      <c r="O48" s="13">
        <v>26969013</v>
      </c>
      <c r="P48" s="13">
        <v>19875560</v>
      </c>
      <c r="Q48" s="88">
        <v>73087967</v>
      </c>
    </row>
    <row r="49" spans="1:17" x14ac:dyDescent="0.25">
      <c r="A49" s="66" t="s">
        <v>24</v>
      </c>
      <c r="B49" s="67"/>
      <c r="C49" s="12">
        <v>38008439</v>
      </c>
      <c r="D49" s="13"/>
      <c r="E49" s="14">
        <v>2085000</v>
      </c>
      <c r="F49" s="15">
        <v>217991944</v>
      </c>
      <c r="G49" s="13">
        <v>37027784</v>
      </c>
      <c r="H49" s="13">
        <v>3080000</v>
      </c>
      <c r="I49" s="68">
        <v>180000</v>
      </c>
      <c r="J49" s="60"/>
      <c r="K49" s="12">
        <v>131248410</v>
      </c>
      <c r="L49" s="13"/>
      <c r="M49" s="15">
        <v>8821000</v>
      </c>
      <c r="N49" s="15">
        <v>344470293</v>
      </c>
      <c r="O49" s="13">
        <v>16037542</v>
      </c>
      <c r="P49" s="13">
        <v>3410000</v>
      </c>
      <c r="Q49" s="88">
        <v>10265000</v>
      </c>
    </row>
    <row r="50" spans="1:17" x14ac:dyDescent="0.25">
      <c r="A50" s="66" t="s">
        <v>25</v>
      </c>
      <c r="B50" s="67"/>
      <c r="C50" s="12"/>
      <c r="D50" s="13"/>
      <c r="E50" s="14">
        <v>4245000</v>
      </c>
      <c r="F50" s="15"/>
      <c r="G50" s="13"/>
      <c r="H50" s="13">
        <v>3501570</v>
      </c>
      <c r="I50" s="68"/>
      <c r="J50" s="60"/>
      <c r="K50" s="12"/>
      <c r="L50" s="13"/>
      <c r="M50" s="15">
        <v>5783342</v>
      </c>
      <c r="N50" s="15"/>
      <c r="O50" s="13"/>
      <c r="P50" s="13">
        <v>27886801</v>
      </c>
      <c r="Q50" s="88">
        <v>12533646</v>
      </c>
    </row>
    <row r="51" spans="1:17" x14ac:dyDescent="0.25">
      <c r="A51" s="66" t="s">
        <v>26</v>
      </c>
      <c r="B51" s="67"/>
      <c r="C51" s="12"/>
      <c r="D51" s="13"/>
      <c r="E51" s="14">
        <v>3195000</v>
      </c>
      <c r="F51" s="15"/>
      <c r="G51" s="13"/>
      <c r="H51" s="13"/>
      <c r="I51" s="68">
        <v>686430</v>
      </c>
      <c r="J51" s="60"/>
      <c r="K51" s="12"/>
      <c r="L51" s="13"/>
      <c r="M51" s="15">
        <v>92250000</v>
      </c>
      <c r="N51" s="15"/>
      <c r="O51" s="13"/>
      <c r="P51" s="13"/>
      <c r="Q51" s="88"/>
    </row>
    <row r="52" spans="1:17" x14ac:dyDescent="0.25">
      <c r="A52" s="66" t="s">
        <v>27</v>
      </c>
      <c r="B52" s="67"/>
      <c r="C52" s="12"/>
      <c r="D52" s="13"/>
      <c r="E52" s="14">
        <v>4427790</v>
      </c>
      <c r="F52" s="15"/>
      <c r="G52" s="13"/>
      <c r="H52" s="13"/>
      <c r="I52" s="68"/>
      <c r="J52" s="60"/>
      <c r="K52" s="12"/>
      <c r="L52" s="13"/>
      <c r="M52" s="15">
        <v>180000</v>
      </c>
      <c r="N52" s="15"/>
      <c r="O52" s="13"/>
      <c r="P52" s="13"/>
      <c r="Q52" s="88"/>
    </row>
    <row r="53" spans="1:17" x14ac:dyDescent="0.25">
      <c r="A53" s="66" t="s">
        <v>28</v>
      </c>
      <c r="B53" s="67"/>
      <c r="C53" s="12">
        <v>604190885</v>
      </c>
      <c r="D53" s="13"/>
      <c r="E53" s="14"/>
      <c r="F53" s="15">
        <v>384183821</v>
      </c>
      <c r="G53" s="13">
        <v>30441746</v>
      </c>
      <c r="H53" s="13">
        <v>900000</v>
      </c>
      <c r="I53" s="68"/>
      <c r="J53" s="60"/>
      <c r="K53" s="12">
        <v>505907870</v>
      </c>
      <c r="L53" s="13"/>
      <c r="M53" s="15"/>
      <c r="N53" s="15">
        <v>407404657</v>
      </c>
      <c r="O53" s="13">
        <v>25639263</v>
      </c>
      <c r="P53" s="13">
        <v>350000</v>
      </c>
      <c r="Q53" s="88">
        <v>4630600000</v>
      </c>
    </row>
    <row r="54" spans="1:17" x14ac:dyDescent="0.25">
      <c r="A54" s="66" t="s">
        <v>29</v>
      </c>
      <c r="B54" s="69"/>
      <c r="C54" s="12">
        <v>21896430</v>
      </c>
      <c r="D54" s="13"/>
      <c r="E54" s="14"/>
      <c r="F54" s="15"/>
      <c r="G54" s="13">
        <v>9166878</v>
      </c>
      <c r="H54" s="13"/>
      <c r="I54" s="68"/>
      <c r="J54" s="61"/>
      <c r="K54" s="12">
        <v>62215721</v>
      </c>
      <c r="L54" s="13"/>
      <c r="M54" s="15"/>
      <c r="N54" s="15"/>
      <c r="O54" s="13">
        <v>4228251</v>
      </c>
      <c r="P54" s="13"/>
      <c r="Q54" s="88"/>
    </row>
    <row r="55" spans="1:17" x14ac:dyDescent="0.25">
      <c r="A55" s="66" t="s">
        <v>30</v>
      </c>
      <c r="B55" s="69"/>
      <c r="C55" s="13"/>
      <c r="D55" s="13"/>
      <c r="E55" s="14"/>
      <c r="F55" s="15">
        <v>13367104</v>
      </c>
      <c r="G55" s="13"/>
      <c r="H55" s="13"/>
      <c r="I55" s="68"/>
      <c r="J55" s="61"/>
      <c r="K55" s="13"/>
      <c r="L55" s="13"/>
      <c r="M55" s="15"/>
      <c r="N55" s="15">
        <v>13808776</v>
      </c>
      <c r="O55" s="13"/>
      <c r="P55" s="13"/>
      <c r="Q55" s="88">
        <v>879000</v>
      </c>
    </row>
    <row r="56" spans="1:17" x14ac:dyDescent="0.25">
      <c r="A56" s="66" t="s">
        <v>31</v>
      </c>
      <c r="B56" s="69"/>
      <c r="C56" s="13">
        <v>2163872</v>
      </c>
      <c r="D56" s="13"/>
      <c r="E56" s="14">
        <v>266026</v>
      </c>
      <c r="F56" s="15"/>
      <c r="G56" s="13"/>
      <c r="H56" s="13"/>
      <c r="I56" s="68">
        <v>539900</v>
      </c>
      <c r="J56" s="61"/>
      <c r="K56" s="13">
        <v>1061307</v>
      </c>
      <c r="L56" s="13"/>
      <c r="M56" s="15">
        <v>5600000</v>
      </c>
      <c r="N56" s="15"/>
      <c r="O56" s="13"/>
      <c r="P56" s="13"/>
      <c r="Q56" s="88">
        <v>525000</v>
      </c>
    </row>
    <row r="57" spans="1:17" x14ac:dyDescent="0.25">
      <c r="A57" s="66" t="s">
        <v>32</v>
      </c>
      <c r="B57" s="69"/>
      <c r="C57" s="13">
        <v>22729806</v>
      </c>
      <c r="D57" s="13"/>
      <c r="E57" s="14">
        <v>5011464</v>
      </c>
      <c r="F57" s="15">
        <v>24263612</v>
      </c>
      <c r="G57" s="13">
        <v>381813</v>
      </c>
      <c r="H57" s="13"/>
      <c r="I57" s="68"/>
      <c r="J57" s="61"/>
      <c r="K57" s="13">
        <v>13655495</v>
      </c>
      <c r="L57" s="13"/>
      <c r="M57" s="15">
        <v>7136000</v>
      </c>
      <c r="N57" s="15">
        <v>24315157</v>
      </c>
      <c r="O57" s="13">
        <v>267292</v>
      </c>
      <c r="P57" s="13"/>
      <c r="Q57" s="88"/>
    </row>
    <row r="58" spans="1:17" x14ac:dyDescent="0.25">
      <c r="A58" s="66" t="s">
        <v>33</v>
      </c>
      <c r="B58" s="69"/>
      <c r="C58" s="12">
        <v>30446460</v>
      </c>
      <c r="D58" s="13"/>
      <c r="E58" s="14">
        <v>10187238</v>
      </c>
      <c r="F58" s="15">
        <v>18876866</v>
      </c>
      <c r="G58" s="13">
        <v>908312</v>
      </c>
      <c r="H58" s="13"/>
      <c r="I58" s="68">
        <v>1403000</v>
      </c>
      <c r="J58" s="61"/>
      <c r="K58" s="12">
        <v>21513104</v>
      </c>
      <c r="L58" s="13"/>
      <c r="M58" s="15">
        <v>40480000</v>
      </c>
      <c r="N58" s="15">
        <v>18579038</v>
      </c>
      <c r="O58" s="13">
        <v>562100</v>
      </c>
      <c r="P58" s="13"/>
      <c r="Q58" s="88"/>
    </row>
    <row r="59" spans="1:17" ht="15.75" thickBot="1" x14ac:dyDescent="0.3">
      <c r="A59" s="73" t="s">
        <v>34</v>
      </c>
      <c r="B59" s="78">
        <f>+SUM(B43:B58)</f>
        <v>0</v>
      </c>
      <c r="C59" s="79">
        <f t="shared" ref="C59:H59" si="3">+SUM(C43:C58)</f>
        <v>1074469035</v>
      </c>
      <c r="D59" s="80">
        <f t="shared" si="3"/>
        <v>0</v>
      </c>
      <c r="E59" s="81">
        <f>SUM(E43:E58)</f>
        <v>86599248</v>
      </c>
      <c r="F59" s="82">
        <f t="shared" si="3"/>
        <v>1944495574</v>
      </c>
      <c r="G59" s="82">
        <f t="shared" si="3"/>
        <v>135279094</v>
      </c>
      <c r="H59" s="82">
        <f t="shared" si="3"/>
        <v>27639981</v>
      </c>
      <c r="I59" s="83">
        <f t="shared" ref="I59" si="4">+SUM(I43:I58)</f>
        <v>14494830</v>
      </c>
      <c r="J59" s="84">
        <f t="shared" ref="J59:O59" si="5">+SUM(J43:J58)</f>
        <v>0</v>
      </c>
      <c r="K59" s="82">
        <f>SUM(K43:K58)</f>
        <v>1302824252</v>
      </c>
      <c r="L59" s="82"/>
      <c r="M59" s="82">
        <f>SUM(M43:M58)</f>
        <v>299431742</v>
      </c>
      <c r="N59" s="82">
        <f t="shared" si="5"/>
        <v>1477956164</v>
      </c>
      <c r="O59" s="82">
        <f t="shared" si="5"/>
        <v>91537946</v>
      </c>
      <c r="P59" s="82">
        <f>+SUM(P43:P58)</f>
        <v>63170161</v>
      </c>
      <c r="Q59" s="90">
        <f t="shared" ref="Q59" si="6">+SUM(Q43:Q58)</f>
        <v>4793820013</v>
      </c>
    </row>
    <row r="60" spans="1:17" ht="15.75" thickTop="1" x14ac:dyDescent="0.25"/>
  </sheetData>
  <mergeCells count="8">
    <mergeCell ref="A2:Q2"/>
    <mergeCell ref="A1:Q1"/>
    <mergeCell ref="B3:I3"/>
    <mergeCell ref="B22:I22"/>
    <mergeCell ref="B41:I41"/>
    <mergeCell ref="J3:Q3"/>
    <mergeCell ref="J22:Q22"/>
    <mergeCell ref="J41:Q41"/>
  </mergeCells>
  <phoneticPr fontId="11" type="noConversion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X27"/>
  <sheetViews>
    <sheetView workbookViewId="0">
      <selection sqref="A1:H1"/>
    </sheetView>
  </sheetViews>
  <sheetFormatPr baseColWidth="10" defaultColWidth="11.42578125" defaultRowHeight="15" x14ac:dyDescent="0.25"/>
  <cols>
    <col min="1" max="1" width="38" customWidth="1"/>
    <col min="2" max="2" width="17.140625" customWidth="1"/>
    <col min="3" max="3" width="15.5703125" customWidth="1"/>
    <col min="4" max="4" width="16" customWidth="1"/>
    <col min="5" max="5" width="17.28515625" customWidth="1"/>
    <col min="6" max="6" width="15.85546875" customWidth="1"/>
    <col min="7" max="7" width="17.85546875" bestFit="1" customWidth="1"/>
    <col min="8" max="8" width="17.7109375" customWidth="1"/>
    <col min="21" max="21" width="4.140625" customWidth="1"/>
    <col min="22" max="22" width="18.140625" customWidth="1"/>
  </cols>
  <sheetData>
    <row r="1" spans="1:8" ht="15.75" thickBot="1" x14ac:dyDescent="0.3">
      <c r="A1" s="133" t="s">
        <v>35</v>
      </c>
      <c r="B1" s="134"/>
      <c r="C1" s="134"/>
      <c r="D1" s="134"/>
      <c r="E1" s="134"/>
      <c r="F1" s="134"/>
      <c r="G1" s="134"/>
      <c r="H1" s="135"/>
    </row>
    <row r="2" spans="1:8" ht="15.75" thickBot="1" x14ac:dyDescent="0.3">
      <c r="A2" s="133" t="s">
        <v>63</v>
      </c>
      <c r="B2" s="134"/>
      <c r="C2" s="134"/>
      <c r="D2" s="134"/>
      <c r="E2" s="134"/>
      <c r="F2" s="134"/>
      <c r="G2" s="134"/>
      <c r="H2" s="135"/>
    </row>
    <row r="3" spans="1:8" x14ac:dyDescent="0.25">
      <c r="A3" s="1" t="s">
        <v>11</v>
      </c>
      <c r="B3" s="1" t="s">
        <v>36</v>
      </c>
      <c r="C3" s="1" t="s">
        <v>37</v>
      </c>
      <c r="D3" s="1" t="s">
        <v>38</v>
      </c>
      <c r="E3" s="1" t="s">
        <v>39</v>
      </c>
      <c r="F3" s="1" t="s">
        <v>40</v>
      </c>
      <c r="G3" s="87" t="s">
        <v>41</v>
      </c>
      <c r="H3" s="2" t="s">
        <v>42</v>
      </c>
    </row>
    <row r="4" spans="1:8" x14ac:dyDescent="0.25">
      <c r="A4" s="3" t="s">
        <v>18</v>
      </c>
      <c r="B4" s="4">
        <f>+'Tipo de compensación-Empresa'!B5+'Tipo de compensación-Empresa'!C5+'Tipo de compensación-Empresa'!D5+'Tipo de compensación-Empresa'!E5+'Tipo de compensación-Empresa'!F5+'Tipo de compensación-Empresa'!G5+'Tipo de compensación-Empresa'!H5+'Tipo de compensación-Empresa'!I5</f>
        <v>55540598</v>
      </c>
      <c r="C4" s="4">
        <f>+'Tipo de compensación-Empresa'!J5+'Tipo de compensación-Empresa'!K5+'Tipo de compensación-Empresa'!L5+'Tipo de compensación-Empresa'!M5+'Tipo de compensación-Empresa'!N5+'Tipo de compensación-Empresa'!O5+'Tipo de compensación-Empresa'!P5+'Tipo de compensación-Empresa'!Q5</f>
        <v>5689984</v>
      </c>
      <c r="D4" s="4">
        <f>+'Tipo de compensación-Empresa'!B24+'Tipo de compensación-Empresa'!C24+'Tipo de compensación-Empresa'!D24+'Tipo de compensación-Empresa'!E24+'Tipo de compensación-Empresa'!F24+'Tipo de compensación-Empresa'!G24+'Tipo de compensación-Empresa'!H24+'Tipo de compensación-Empresa'!I24</f>
        <v>89709172</v>
      </c>
      <c r="E4" s="4">
        <f>+'Tipo de compensación-Empresa'!J24+'Tipo de compensación-Empresa'!K24+'Tipo de compensación-Empresa'!L24+'Tipo de compensación-Empresa'!M24+'Tipo de compensación-Empresa'!N24+'Tipo de compensación-Empresa'!O24+'Tipo de compensación-Empresa'!P24+'Tipo de compensación-Empresa'!Q24</f>
        <v>103171623</v>
      </c>
      <c r="F4" s="5">
        <f>+'Tipo de compensación-Empresa'!B43+'Tipo de compensación-Empresa'!C43+'Tipo de compensación-Empresa'!D43+'Tipo de compensación-Empresa'!E43+'Tipo de compensación-Empresa'!F43+'Tipo de compensación-Empresa'!G43+'Tipo de compensación-Empresa'!H43+'Tipo de compensación-Empresa'!I43</f>
        <v>88754412</v>
      </c>
      <c r="G4" s="4">
        <f>+'Tipo de compensación-Empresa'!J43+'Tipo de compensación-Empresa'!K43+'Tipo de compensación-Empresa'!L43+'Tipo de compensación-Empresa'!M43+'Tipo de compensación-Empresa'!N43+'Tipo de compensación-Empresa'!O43+'Tipo de compensación-Empresa'!P43+'Tipo de compensación-Empresa'!Q43</f>
        <v>91645083</v>
      </c>
      <c r="H4" s="6">
        <f>+SUM(B4:G4)</f>
        <v>434510872</v>
      </c>
    </row>
    <row r="5" spans="1:8" x14ac:dyDescent="0.25">
      <c r="A5" s="3" t="s">
        <v>19</v>
      </c>
      <c r="B5" s="4">
        <f>+'Tipo de compensación-Empresa'!B6+'Tipo de compensación-Empresa'!C6+'Tipo de compensación-Empresa'!D6+'Tipo de compensación-Empresa'!E6+'Tipo de compensación-Empresa'!F6+'Tipo de compensación-Empresa'!G6+'Tipo de compensación-Empresa'!H6+'Tipo de compensación-Empresa'!I6</f>
        <v>0</v>
      </c>
      <c r="C5" s="4">
        <f>+'Tipo de compensación-Empresa'!J6+'Tipo de compensación-Empresa'!K6+'Tipo de compensación-Empresa'!L6+'Tipo de compensación-Empresa'!M6+'Tipo de compensación-Empresa'!N6+'Tipo de compensación-Empresa'!O6+'Tipo de compensación-Empresa'!P6+'Tipo de compensación-Empresa'!Q6</f>
        <v>0</v>
      </c>
      <c r="D5" s="4">
        <f>+'Tipo de compensación-Empresa'!B25+'Tipo de compensación-Empresa'!C25+'Tipo de compensación-Empresa'!D25+'Tipo de compensación-Empresa'!E25+'Tipo de compensación-Empresa'!F25+'Tipo de compensación-Empresa'!G25+'Tipo de compensación-Empresa'!H25+'Tipo de compensación-Empresa'!I25</f>
        <v>0</v>
      </c>
      <c r="E5" s="4">
        <f>+'Tipo de compensación-Empresa'!J25+'Tipo de compensación-Empresa'!K25+'Tipo de compensación-Empresa'!L25+'Tipo de compensación-Empresa'!M25+'Tipo de compensación-Empresa'!N25+'Tipo de compensación-Empresa'!O25+'Tipo de compensación-Empresa'!P25+'Tipo de compensación-Empresa'!Q25</f>
        <v>0</v>
      </c>
      <c r="F5" s="5">
        <f>+'Tipo de compensación-Empresa'!B44+'Tipo de compensación-Empresa'!C44+'Tipo de compensación-Empresa'!D44+'Tipo de compensación-Empresa'!E44+'Tipo de compensación-Empresa'!F44+'Tipo de compensación-Empresa'!G44+'Tipo de compensación-Empresa'!H44+'Tipo de compensación-Empresa'!I44</f>
        <v>0</v>
      </c>
      <c r="G5" s="4">
        <f>+'Tipo de compensación-Empresa'!J44+'Tipo de compensación-Empresa'!K44+'Tipo de compensación-Empresa'!L44+'Tipo de compensación-Empresa'!M44+'Tipo de compensación-Empresa'!N44+'Tipo de compensación-Empresa'!O44+'Tipo de compensación-Empresa'!P44+'Tipo de compensación-Empresa'!Q44</f>
        <v>0</v>
      </c>
      <c r="H5" s="6">
        <f t="shared" ref="H5:H19" si="0">+SUM(B5:G5)</f>
        <v>0</v>
      </c>
    </row>
    <row r="6" spans="1:8" x14ac:dyDescent="0.25">
      <c r="A6" s="3" t="s">
        <v>20</v>
      </c>
      <c r="B6" s="4">
        <f>+'Tipo de compensación-Empresa'!B7+'Tipo de compensación-Empresa'!C7+'Tipo de compensación-Empresa'!D7+'Tipo de compensación-Empresa'!E7+'Tipo de compensación-Empresa'!F7+'Tipo de compensación-Empresa'!G7+'Tipo de compensación-Empresa'!H7+'Tipo de compensación-Empresa'!I7</f>
        <v>56060374</v>
      </c>
      <c r="C6" s="4">
        <f>+'Tipo de compensación-Empresa'!J7+'Tipo de compensación-Empresa'!K7+'Tipo de compensación-Empresa'!L7+'Tipo de compensación-Empresa'!M7+'Tipo de compensación-Empresa'!N7+'Tipo de compensación-Empresa'!O7+'Tipo de compensación-Empresa'!P7+'Tipo de compensación-Empresa'!Q7</f>
        <v>7186290</v>
      </c>
      <c r="D6" s="4">
        <f>+'Tipo de compensación-Empresa'!B26+'Tipo de compensación-Empresa'!C26+'Tipo de compensación-Empresa'!D26+'Tipo de compensación-Empresa'!E26+'Tipo de compensación-Empresa'!F26+'Tipo de compensación-Empresa'!G26+'Tipo de compensación-Empresa'!H26+'Tipo de compensación-Empresa'!I26</f>
        <v>54302138</v>
      </c>
      <c r="E6" s="4">
        <f>+'Tipo de compensación-Empresa'!J26+'Tipo de compensación-Empresa'!K26+'Tipo de compensación-Empresa'!L26+'Tipo de compensación-Empresa'!M26+'Tipo de compensación-Empresa'!N26+'Tipo de compensación-Empresa'!O26+'Tipo de compensación-Empresa'!P26+'Tipo de compensación-Empresa'!Q26</f>
        <v>37342177</v>
      </c>
      <c r="F6" s="5">
        <f>+'Tipo de compensación-Empresa'!B45+'Tipo de compensación-Empresa'!C45+'Tipo de compensación-Empresa'!D45+'Tipo de compensación-Empresa'!E45+'Tipo de compensación-Empresa'!F45+'Tipo de compensación-Empresa'!G45+'Tipo de compensación-Empresa'!H45+'Tipo de compensación-Empresa'!I45</f>
        <v>23352275</v>
      </c>
      <c r="G6" s="4">
        <f>+'Tipo de compensación-Empresa'!J45+'Tipo de compensación-Empresa'!K45+'Tipo de compensación-Empresa'!L45+'Tipo de compensación-Empresa'!M45+'Tipo de compensación-Empresa'!N45+'Tipo de compensación-Empresa'!O45+'Tipo de compensación-Empresa'!P45+'Tipo de compensación-Empresa'!Q45</f>
        <v>37468890</v>
      </c>
      <c r="H6" s="6">
        <f t="shared" si="0"/>
        <v>215712144</v>
      </c>
    </row>
    <row r="7" spans="1:8" x14ac:dyDescent="0.25">
      <c r="A7" s="3" t="s">
        <v>21</v>
      </c>
      <c r="B7" s="4">
        <f>+'Tipo de compensación-Empresa'!B8+'Tipo de compensación-Empresa'!C8+'Tipo de compensación-Empresa'!D8+'Tipo de compensación-Empresa'!E8+'Tipo de compensación-Empresa'!F8+'Tipo de compensación-Empresa'!G8+'Tipo de compensación-Empresa'!H8+'Tipo de compensación-Empresa'!I8</f>
        <v>74945371</v>
      </c>
      <c r="C7" s="4">
        <f>+'Tipo de compensación-Empresa'!J8+'Tipo de compensación-Empresa'!K8+'Tipo de compensación-Empresa'!L8+'Tipo de compensación-Empresa'!M8+'Tipo de compensación-Empresa'!N8+'Tipo de compensación-Empresa'!O8+'Tipo de compensación-Empresa'!P8+'Tipo de compensación-Empresa'!Q8</f>
        <v>19760196</v>
      </c>
      <c r="D7" s="4">
        <f>+'Tipo de compensación-Empresa'!B27+'Tipo de compensación-Empresa'!C27+'Tipo de compensación-Empresa'!D27+'Tipo de compensación-Empresa'!E27+'Tipo de compensación-Empresa'!F27+'Tipo de compensación-Empresa'!G27+'Tipo de compensación-Empresa'!H27+'Tipo de compensación-Empresa'!I27</f>
        <v>277879778</v>
      </c>
      <c r="E7" s="4">
        <f>+'Tipo de compensación-Empresa'!J27+'Tipo de compensación-Empresa'!K27+'Tipo de compensación-Empresa'!L27+'Tipo de compensación-Empresa'!M27+'Tipo de compensación-Empresa'!N27+'Tipo de compensación-Empresa'!O27+'Tipo de compensación-Empresa'!P27+'Tipo de compensación-Empresa'!Q27</f>
        <v>103342339</v>
      </c>
      <c r="F7" s="5">
        <f>+'Tipo de compensación-Empresa'!B46+'Tipo de compensación-Empresa'!C46+'Tipo de compensación-Empresa'!D46+'Tipo de compensación-Empresa'!E46+'Tipo de compensación-Empresa'!F46+'Tipo de compensación-Empresa'!G46+'Tipo de compensación-Empresa'!H46+'Tipo de compensación-Empresa'!I46</f>
        <v>110260408</v>
      </c>
      <c r="G7" s="4">
        <f>+'Tipo de compensación-Empresa'!J46+'Tipo de compensación-Empresa'!K46+'Tipo de compensación-Empresa'!L46+'Tipo de compensación-Empresa'!M46+'Tipo de compensación-Empresa'!N46+'Tipo de compensación-Empresa'!O46+'Tipo de compensación-Empresa'!P46+'Tipo de compensación-Empresa'!Q46</f>
        <v>134984414</v>
      </c>
      <c r="H7" s="6">
        <f t="shared" si="0"/>
        <v>721172506</v>
      </c>
    </row>
    <row r="8" spans="1:8" x14ac:dyDescent="0.25">
      <c r="A8" s="3" t="s">
        <v>22</v>
      </c>
      <c r="B8" s="4">
        <f>+'Tipo de compensación-Empresa'!B9+'Tipo de compensación-Empresa'!C9+'Tipo de compensación-Empresa'!D9+'Tipo de compensación-Empresa'!E9+'Tipo de compensación-Empresa'!F9+'Tipo de compensación-Empresa'!G9+'Tipo de compensación-Empresa'!H9+'Tipo de compensación-Empresa'!I9</f>
        <v>76699249</v>
      </c>
      <c r="C8" s="4">
        <f>+'Tipo de compensación-Empresa'!J9+'Tipo de compensación-Empresa'!K9+'Tipo de compensación-Empresa'!L9+'Tipo de compensación-Empresa'!M9+'Tipo de compensación-Empresa'!N9+'Tipo de compensación-Empresa'!O9+'Tipo de compensación-Empresa'!P9+'Tipo de compensación-Empresa'!Q9</f>
        <v>19698613</v>
      </c>
      <c r="D8" s="4">
        <f>+'Tipo de compensación-Empresa'!B28+'Tipo de compensación-Empresa'!C28+'Tipo de compensación-Empresa'!D28+'Tipo de compensación-Empresa'!E28+'Tipo de compensación-Empresa'!F28+'Tipo de compensación-Empresa'!G28+'Tipo de compensación-Empresa'!H28+'Tipo de compensación-Empresa'!I28</f>
        <v>64860145</v>
      </c>
      <c r="E8" s="4">
        <f>+'Tipo de compensación-Empresa'!J28+'Tipo de compensación-Empresa'!K28+'Tipo de compensación-Empresa'!L28+'Tipo de compensación-Empresa'!M28+'Tipo de compensación-Empresa'!N28+'Tipo de compensación-Empresa'!O28+'Tipo de compensación-Empresa'!P28+'Tipo de compensación-Empresa'!Q28</f>
        <v>156592665</v>
      </c>
      <c r="F8" s="5">
        <f>+'Tipo de compensación-Empresa'!B47+'Tipo de compensación-Empresa'!C47+'Tipo de compensación-Empresa'!D47+'Tipo de compensación-Empresa'!E47+'Tipo de compensación-Empresa'!F47+'Tipo de compensación-Empresa'!G47+'Tipo de compensación-Empresa'!H47+'Tipo de compensación-Empresa'!I47</f>
        <v>121945133</v>
      </c>
      <c r="G8" s="4">
        <f>+'Tipo de compensación-Empresa'!J47+'Tipo de compensación-Empresa'!K47+'Tipo de compensación-Empresa'!L47+'Tipo de compensación-Empresa'!M47+'Tipo de compensación-Empresa'!N47+'Tipo de compensación-Empresa'!O47+'Tipo de compensación-Empresa'!P47+'Tipo de compensación-Empresa'!Q47</f>
        <v>159705183</v>
      </c>
      <c r="H8" s="6">
        <f t="shared" si="0"/>
        <v>599500988</v>
      </c>
    </row>
    <row r="9" spans="1:8" x14ac:dyDescent="0.25">
      <c r="A9" s="3" t="s">
        <v>23</v>
      </c>
      <c r="B9" s="4">
        <f>+'Tipo de compensación-Empresa'!B10+'Tipo de compensación-Empresa'!C10+'Tipo de compensación-Empresa'!D10+'Tipo de compensación-Empresa'!E10+'Tipo de compensación-Empresa'!F10+'Tipo de compensación-Empresa'!G10+'Tipo de compensación-Empresa'!H10+'Tipo de compensación-Empresa'!I10</f>
        <v>1356499026</v>
      </c>
      <c r="C9" s="4">
        <f>+'Tipo de compensación-Empresa'!J10+'Tipo de compensación-Empresa'!K10+'Tipo de compensación-Empresa'!L10+'Tipo de compensación-Empresa'!M10+'Tipo de compensación-Empresa'!N10+'Tipo de compensación-Empresa'!O10+'Tipo de compensación-Empresa'!P10+'Tipo de compensación-Empresa'!Q10</f>
        <v>296246133</v>
      </c>
      <c r="D9" s="4">
        <f>+'Tipo de compensación-Empresa'!B29+'Tipo de compensación-Empresa'!C29+'Tipo de compensación-Empresa'!D29+'Tipo de compensación-Empresa'!E29+'Tipo de compensación-Empresa'!F29+'Tipo de compensación-Empresa'!G29+'Tipo de compensación-Empresa'!H29+'Tipo de compensación-Empresa'!I29</f>
        <v>1317776809</v>
      </c>
      <c r="E9" s="4">
        <f>+'Tipo de compensación-Empresa'!J29+'Tipo de compensación-Empresa'!K29+'Tipo de compensación-Empresa'!L29+'Tipo de compensación-Empresa'!M29+'Tipo de compensación-Empresa'!N29+'Tipo de compensación-Empresa'!O29+'Tipo de compensación-Empresa'!P29+'Tipo de compensación-Empresa'!Q29</f>
        <v>1647490785</v>
      </c>
      <c r="F9" s="5">
        <f>+'Tipo de compensación-Empresa'!B48+'Tipo de compensación-Empresa'!C48+'Tipo de compensación-Empresa'!D48+'Tipo de compensación-Empresa'!E48+'Tipo de compensación-Empresa'!F48+'Tipo de compensación-Empresa'!G48+'Tipo de compensación-Empresa'!H48+'Tipo de compensación-Empresa'!I48</f>
        <v>1442911344</v>
      </c>
      <c r="G9" s="4">
        <f>+'Tipo de compensación-Empresa'!J48+'Tipo de compensación-Empresa'!K48+'Tipo de compensación-Empresa'!L48+'Tipo de compensación-Empresa'!M48+'Tipo de compensación-Empresa'!N48+'Tipo de compensación-Empresa'!O48+'Tipo de compensación-Empresa'!P48+'Tipo de compensación-Empresa'!Q48</f>
        <v>1167322643</v>
      </c>
      <c r="H9" s="6">
        <f t="shared" si="0"/>
        <v>7228246740</v>
      </c>
    </row>
    <row r="10" spans="1:8" x14ac:dyDescent="0.25">
      <c r="A10" s="3" t="s">
        <v>24</v>
      </c>
      <c r="B10" s="4">
        <f>+'Tipo de compensación-Empresa'!B11+'Tipo de compensación-Empresa'!C11+'Tipo de compensación-Empresa'!D11+'Tipo de compensación-Empresa'!E11+'Tipo de compensación-Empresa'!F11+'Tipo de compensación-Empresa'!G11+'Tipo de compensación-Empresa'!H11+'Tipo de compensación-Empresa'!I11</f>
        <v>145024384</v>
      </c>
      <c r="C10" s="4">
        <f>+'Tipo de compensación-Empresa'!J11+'Tipo de compensación-Empresa'!K11+'Tipo de compensación-Empresa'!L11+'Tipo de compensación-Empresa'!M11+'Tipo de compensación-Empresa'!N11+'Tipo de compensación-Empresa'!O11+'Tipo de compensación-Empresa'!P11+'Tipo de compensación-Empresa'!Q11</f>
        <v>8971328</v>
      </c>
      <c r="D10" s="4">
        <f>+'Tipo de compensación-Empresa'!B30+'Tipo de compensación-Empresa'!C30+'Tipo de compensación-Empresa'!D30+'Tipo de compensación-Empresa'!E30+'Tipo de compensación-Empresa'!F30+'Tipo de compensación-Empresa'!G30+'Tipo de compensación-Empresa'!H30+'Tipo de compensación-Empresa'!I30</f>
        <v>50467800</v>
      </c>
      <c r="E10" s="4">
        <f>+'Tipo de compensación-Empresa'!J30+'Tipo de compensación-Empresa'!K30+'Tipo de compensación-Empresa'!L30+'Tipo de compensación-Empresa'!M30+'Tipo de compensación-Empresa'!N30+'Tipo de compensación-Empresa'!O30+'Tipo de compensación-Empresa'!P30+'Tipo de compensación-Empresa'!Q30</f>
        <v>301006744</v>
      </c>
      <c r="F10" s="5">
        <f>+'Tipo de compensación-Empresa'!B49+'Tipo de compensación-Empresa'!C49+'Tipo de compensación-Empresa'!D49+'Tipo de compensación-Empresa'!E49+'Tipo de compensación-Empresa'!F49+'Tipo de compensación-Empresa'!G49+'Tipo de compensación-Empresa'!H49+'Tipo de compensación-Empresa'!I49</f>
        <v>298373167</v>
      </c>
      <c r="G10" s="4">
        <f>+'Tipo de compensación-Empresa'!J49+'Tipo de compensación-Empresa'!K49+'Tipo de compensación-Empresa'!L49+'Tipo de compensación-Empresa'!M49+'Tipo de compensación-Empresa'!N49+'Tipo de compensación-Empresa'!O49+'Tipo de compensación-Empresa'!P49+'Tipo de compensación-Empresa'!Q49</f>
        <v>514252245</v>
      </c>
      <c r="H10" s="6">
        <f t="shared" si="0"/>
        <v>1318095668</v>
      </c>
    </row>
    <row r="11" spans="1:8" x14ac:dyDescent="0.25">
      <c r="A11" s="3" t="s">
        <v>25</v>
      </c>
      <c r="B11" s="4">
        <f>+'Tipo de compensación-Empresa'!B12+'Tipo de compensación-Empresa'!C12+'Tipo de compensación-Empresa'!D12+'Tipo de compensación-Empresa'!E12+'Tipo de compensación-Empresa'!F12+'Tipo de compensación-Empresa'!G12+'Tipo de compensación-Empresa'!H12+'Tipo de compensación-Empresa'!I12</f>
        <v>1947000</v>
      </c>
      <c r="C11" s="4">
        <f>+'Tipo de compensación-Empresa'!J12+'Tipo de compensación-Empresa'!K12+'Tipo de compensación-Empresa'!L12+'Tipo de compensación-Empresa'!M12+'Tipo de compensación-Empresa'!N12+'Tipo de compensación-Empresa'!O12+'Tipo de compensación-Empresa'!P12+'Tipo de compensación-Empresa'!Q12</f>
        <v>0</v>
      </c>
      <c r="D11" s="4">
        <f>+'Tipo de compensación-Empresa'!B31+'Tipo de compensación-Empresa'!C31+'Tipo de compensación-Empresa'!D31+'Tipo de compensación-Empresa'!E31+'Tipo de compensación-Empresa'!F31+'Tipo de compensación-Empresa'!G31+'Tipo de compensación-Empresa'!H31+'Tipo de compensación-Empresa'!I31</f>
        <v>2587248</v>
      </c>
      <c r="E11" s="4">
        <f>+'Tipo de compensación-Empresa'!J31+'Tipo de compensación-Empresa'!K31+'Tipo de compensación-Empresa'!L31+'Tipo de compensación-Empresa'!M31+'Tipo de compensación-Empresa'!N31+'Tipo de compensación-Empresa'!O31+'Tipo de compensación-Empresa'!P31+'Tipo de compensación-Empresa'!Q31</f>
        <v>141389450</v>
      </c>
      <c r="F11" s="5">
        <f>+'Tipo de compensación-Empresa'!B50+'Tipo de compensación-Empresa'!C50+'Tipo de compensación-Empresa'!D50+'Tipo de compensación-Empresa'!E50+'Tipo de compensación-Empresa'!F50+'Tipo de compensación-Empresa'!G50+'Tipo de compensación-Empresa'!H50+'Tipo de compensación-Empresa'!I50</f>
        <v>7746570</v>
      </c>
      <c r="G11" s="4">
        <f>+'Tipo de compensación-Empresa'!J50+'Tipo de compensación-Empresa'!K50+'Tipo de compensación-Empresa'!L50+'Tipo de compensación-Empresa'!M50+'Tipo de compensación-Empresa'!N50+'Tipo de compensación-Empresa'!O50+'Tipo de compensación-Empresa'!P50+'Tipo de compensación-Empresa'!Q50</f>
        <v>46203789</v>
      </c>
      <c r="H11" s="6">
        <f t="shared" si="0"/>
        <v>199874057</v>
      </c>
    </row>
    <row r="12" spans="1:8" x14ac:dyDescent="0.25">
      <c r="A12" s="3" t="s">
        <v>26</v>
      </c>
      <c r="B12" s="4">
        <f>+'Tipo de compensación-Empresa'!B13+'Tipo de compensación-Empresa'!C13+'Tipo de compensación-Empresa'!D13+'Tipo de compensación-Empresa'!E13+'Tipo de compensación-Empresa'!F13+'Tipo de compensación-Empresa'!G13+'Tipo de compensación-Empresa'!H13+'Tipo de compensación-Empresa'!I13</f>
        <v>118600000</v>
      </c>
      <c r="C12" s="4">
        <f>+'Tipo de compensación-Empresa'!J13+'Tipo de compensación-Empresa'!K13+'Tipo de compensación-Empresa'!L13+'Tipo de compensación-Empresa'!M13+'Tipo de compensación-Empresa'!N13+'Tipo de compensación-Empresa'!O13+'Tipo de compensación-Empresa'!P13+'Tipo de compensación-Empresa'!Q13</f>
        <v>0</v>
      </c>
      <c r="D12" s="4">
        <f>+'Tipo de compensación-Empresa'!B32+'Tipo de compensación-Empresa'!C32+'Tipo de compensación-Empresa'!D32+'Tipo de compensación-Empresa'!E32+'Tipo de compensación-Empresa'!F32+'Tipo de compensación-Empresa'!G32+'Tipo de compensación-Empresa'!H32+'Tipo de compensación-Empresa'!I32</f>
        <v>0</v>
      </c>
      <c r="E12" s="4">
        <f>+'Tipo de compensación-Empresa'!J32+'Tipo de compensación-Empresa'!K32+'Tipo de compensación-Empresa'!L32+'Tipo de compensación-Empresa'!M32+'Tipo de compensación-Empresa'!N32+'Tipo de compensación-Empresa'!O32+'Tipo de compensación-Empresa'!P32+'Tipo de compensación-Empresa'!Q32</f>
        <v>38300000</v>
      </c>
      <c r="F12" s="5">
        <f>+'Tipo de compensación-Empresa'!B51+'Tipo de compensación-Empresa'!C51+'Tipo de compensación-Empresa'!D51+'Tipo de compensación-Empresa'!E51+'Tipo de compensación-Empresa'!F51+'Tipo de compensación-Empresa'!G51+'Tipo de compensación-Empresa'!H51+'Tipo de compensación-Empresa'!I51</f>
        <v>3881430</v>
      </c>
      <c r="G12" s="4">
        <f>+'Tipo de compensación-Empresa'!J51+'Tipo de compensación-Empresa'!K51+'Tipo de compensación-Empresa'!L51+'Tipo de compensación-Empresa'!M51+'Tipo de compensación-Empresa'!N51+'Tipo de compensación-Empresa'!O51+'Tipo de compensación-Empresa'!P51+'Tipo de compensación-Empresa'!Q51</f>
        <v>92250000</v>
      </c>
      <c r="H12" s="6">
        <f t="shared" si="0"/>
        <v>253031430</v>
      </c>
    </row>
    <row r="13" spans="1:8" x14ac:dyDescent="0.25">
      <c r="A13" s="3" t="s">
        <v>27</v>
      </c>
      <c r="B13" s="4">
        <f>+'Tipo de compensación-Empresa'!B14+'Tipo de compensación-Empresa'!C14+'Tipo de compensación-Empresa'!D14+'Tipo de compensación-Empresa'!E14+'Tipo de compensación-Empresa'!F14+'Tipo de compensación-Empresa'!G14+'Tipo de compensación-Empresa'!H14+'Tipo de compensación-Empresa'!I14</f>
        <v>2970000</v>
      </c>
      <c r="C13" s="4">
        <f>+'Tipo de compensación-Empresa'!J14+'Tipo de compensación-Empresa'!K14+'Tipo de compensación-Empresa'!L14+'Tipo de compensación-Empresa'!M14+'Tipo de compensación-Empresa'!N14+'Tipo de compensación-Empresa'!O14+'Tipo de compensación-Empresa'!P14+'Tipo de compensación-Empresa'!Q14</f>
        <v>0</v>
      </c>
      <c r="D13" s="4">
        <f>+'Tipo de compensación-Empresa'!B33+'Tipo de compensación-Empresa'!C33+'Tipo de compensación-Empresa'!D33+'Tipo de compensación-Empresa'!E33+'Tipo de compensación-Empresa'!F33+'Tipo de compensación-Empresa'!G33+'Tipo de compensación-Empresa'!H33+'Tipo de compensación-Empresa'!I33</f>
        <v>122653500</v>
      </c>
      <c r="E13" s="4">
        <f>+'Tipo de compensación-Empresa'!J33+'Tipo de compensación-Empresa'!K33+'Tipo de compensación-Empresa'!L33+'Tipo de compensación-Empresa'!M33+'Tipo de compensación-Empresa'!N33+'Tipo de compensación-Empresa'!O33+'Tipo de compensación-Empresa'!P33+'Tipo de compensación-Empresa'!Q33</f>
        <v>1797750</v>
      </c>
      <c r="F13" s="5">
        <f>+'Tipo de compensación-Empresa'!B52+'Tipo de compensación-Empresa'!C52+'Tipo de compensación-Empresa'!D52+'Tipo de compensación-Empresa'!E52+'Tipo de compensación-Empresa'!F52+'Tipo de compensación-Empresa'!G52+'Tipo de compensación-Empresa'!H52+'Tipo de compensación-Empresa'!I52</f>
        <v>4427790</v>
      </c>
      <c r="G13" s="4">
        <f>+'Tipo de compensación-Empresa'!J52+'Tipo de compensación-Empresa'!K52+'Tipo de compensación-Empresa'!L52+'Tipo de compensación-Empresa'!M52+'Tipo de compensación-Empresa'!N52+'Tipo de compensación-Empresa'!O52+'Tipo de compensación-Empresa'!P52+'Tipo de compensación-Empresa'!Q52</f>
        <v>180000</v>
      </c>
      <c r="H13" s="6">
        <f t="shared" si="0"/>
        <v>132029040</v>
      </c>
    </row>
    <row r="14" spans="1:8" x14ac:dyDescent="0.25">
      <c r="A14" s="3" t="s">
        <v>28</v>
      </c>
      <c r="B14" s="4">
        <f>+'Tipo de compensación-Empresa'!B15+'Tipo de compensación-Empresa'!C15+'Tipo de compensación-Empresa'!D15+'Tipo de compensación-Empresa'!E15+'Tipo de compensación-Empresa'!F15+'Tipo de compensación-Empresa'!G15+'Tipo de compensación-Empresa'!H15+'Tipo de compensación-Empresa'!I15</f>
        <v>227792865</v>
      </c>
      <c r="C14" s="4">
        <f>+'Tipo de compensación-Empresa'!J15+'Tipo de compensación-Empresa'!K15+'Tipo de compensación-Empresa'!L15+'Tipo de compensación-Empresa'!M15+'Tipo de compensación-Empresa'!N15+'Tipo de compensación-Empresa'!O15+'Tipo de compensación-Empresa'!P15+'Tipo de compensación-Empresa'!Q15</f>
        <v>209207005</v>
      </c>
      <c r="D14" s="4">
        <f>+'Tipo de compensación-Empresa'!B34+'Tipo de compensación-Empresa'!C34+'Tipo de compensación-Empresa'!D34+'Tipo de compensación-Empresa'!E34+'Tipo de compensación-Empresa'!F34+'Tipo de compensación-Empresa'!G34+'Tipo de compensación-Empresa'!H34+'Tipo de compensación-Empresa'!I34</f>
        <v>957073355</v>
      </c>
      <c r="E14" s="4">
        <f>+'Tipo de compensación-Empresa'!J34+'Tipo de compensación-Empresa'!K34+'Tipo de compensación-Empresa'!L34+'Tipo de compensación-Empresa'!M34+'Tipo de compensación-Empresa'!N34+'Tipo de compensación-Empresa'!O34+'Tipo de compensación-Empresa'!P34+'Tipo de compensación-Empresa'!Q34</f>
        <v>1026282236</v>
      </c>
      <c r="F14" s="5">
        <f>+'Tipo de compensación-Empresa'!B53+'Tipo de compensación-Empresa'!C53+'Tipo de compensación-Empresa'!D53+'Tipo de compensación-Empresa'!E53+'Tipo de compensación-Empresa'!F53+'Tipo de compensación-Empresa'!G53+'Tipo de compensación-Empresa'!H53+'Tipo de compensación-Empresa'!I53</f>
        <v>1019716452</v>
      </c>
      <c r="G14" s="4">
        <f>+'Tipo de compensación-Empresa'!J53+'Tipo de compensación-Empresa'!K53+'Tipo de compensación-Empresa'!L53+'Tipo de compensación-Empresa'!M53+'Tipo de compensación-Empresa'!N53+'Tipo de compensación-Empresa'!O53+'Tipo de compensación-Empresa'!P53+'Tipo de compensación-Empresa'!Q53</f>
        <v>5569901790</v>
      </c>
      <c r="H14" s="6">
        <f t="shared" si="0"/>
        <v>9009973703</v>
      </c>
    </row>
    <row r="15" spans="1:8" x14ac:dyDescent="0.25">
      <c r="A15" s="3" t="s">
        <v>29</v>
      </c>
      <c r="B15" s="4">
        <f>+'Tipo de compensación-Empresa'!B16+'Tipo de compensación-Empresa'!C16+'Tipo de compensación-Empresa'!D16+'Tipo de compensación-Empresa'!E16+'Tipo de compensación-Empresa'!F16+'Tipo de compensación-Empresa'!G16+'Tipo de compensación-Empresa'!H16+'Tipo de compensación-Empresa'!I16</f>
        <v>24162183</v>
      </c>
      <c r="C15" s="4">
        <f>+'Tipo de compensación-Empresa'!J16+'Tipo de compensación-Empresa'!K16+'Tipo de compensación-Empresa'!L16+'Tipo de compensación-Empresa'!M16+'Tipo de compensación-Empresa'!N16+'Tipo de compensación-Empresa'!O16+'Tipo de compensación-Empresa'!P16+'Tipo de compensación-Empresa'!Q16</f>
        <v>0</v>
      </c>
      <c r="D15" s="4">
        <f>+'Tipo de compensación-Empresa'!B35+'Tipo de compensación-Empresa'!C35+'Tipo de compensación-Empresa'!D35+'Tipo de compensación-Empresa'!E35+'Tipo de compensación-Empresa'!F35+'Tipo de compensación-Empresa'!G35+'Tipo de compensación-Empresa'!H35+'Tipo de compensación-Empresa'!I35</f>
        <v>8235860</v>
      </c>
      <c r="E15" s="4">
        <f>+'Tipo de compensación-Empresa'!J35+'Tipo de compensación-Empresa'!K35+'Tipo de compensación-Empresa'!L35+'Tipo de compensación-Empresa'!M35+'Tipo de compensación-Empresa'!N35+'Tipo de compensación-Empresa'!O35+'Tipo de compensación-Empresa'!P35+'Tipo de compensación-Empresa'!Q35</f>
        <v>18137726</v>
      </c>
      <c r="F15" s="5">
        <f>+'Tipo de compensación-Empresa'!B54+'Tipo de compensación-Empresa'!C54+'Tipo de compensación-Empresa'!D54+'Tipo de compensación-Empresa'!E54+'Tipo de compensación-Empresa'!F54+'Tipo de compensación-Empresa'!G54+'Tipo de compensación-Empresa'!H54+'Tipo de compensación-Empresa'!I54</f>
        <v>31063308</v>
      </c>
      <c r="G15" s="4">
        <f>+'Tipo de compensación-Empresa'!J54+'Tipo de compensación-Empresa'!K54+'Tipo de compensación-Empresa'!L54+'Tipo de compensación-Empresa'!M54+'Tipo de compensación-Empresa'!N54+'Tipo de compensación-Empresa'!O54+'Tipo de compensación-Empresa'!P54+'Tipo de compensación-Empresa'!Q54</f>
        <v>66443972</v>
      </c>
      <c r="H15" s="6">
        <f t="shared" si="0"/>
        <v>148043049</v>
      </c>
    </row>
    <row r="16" spans="1:8" x14ac:dyDescent="0.25">
      <c r="A16" s="3" t="s">
        <v>30</v>
      </c>
      <c r="B16" s="4">
        <f>+'Tipo de compensación-Empresa'!B17+'Tipo de compensación-Empresa'!C17+'Tipo de compensación-Empresa'!D17+'Tipo de compensación-Empresa'!E17+'Tipo de compensación-Empresa'!F17+'Tipo de compensación-Empresa'!G17+'Tipo de compensación-Empresa'!H17+'Tipo de compensación-Empresa'!I17</f>
        <v>11449828</v>
      </c>
      <c r="C16" s="4">
        <f>+'Tipo de compensación-Empresa'!J17+'Tipo de compensación-Empresa'!K17+'Tipo de compensación-Empresa'!L17+'Tipo de compensación-Empresa'!M17+'Tipo de compensación-Empresa'!N17+'Tipo de compensación-Empresa'!O17+'Tipo de compensación-Empresa'!P17+'Tipo de compensación-Empresa'!Q17</f>
        <v>0</v>
      </c>
      <c r="D16" s="4">
        <f>+'Tipo de compensación-Empresa'!B36+'Tipo de compensación-Empresa'!C36+'Tipo de compensación-Empresa'!D36+'Tipo de compensación-Empresa'!E36+'Tipo de compensación-Empresa'!F36+'Tipo de compensación-Empresa'!G36+'Tipo de compensación-Empresa'!H36+'Tipo de compensación-Empresa'!I36</f>
        <v>6594111</v>
      </c>
      <c r="E16" s="4">
        <f>+'Tipo de compensación-Empresa'!J36+'Tipo de compensación-Empresa'!K36+'Tipo de compensación-Empresa'!L36+'Tipo de compensación-Empresa'!M36+'Tipo de compensación-Empresa'!N36+'Tipo de compensación-Empresa'!O36+'Tipo de compensación-Empresa'!P36+'Tipo de compensación-Empresa'!Q36</f>
        <v>6330900</v>
      </c>
      <c r="F16" s="5">
        <f>+'Tipo de compensación-Empresa'!B55+'Tipo de compensación-Empresa'!C55+'Tipo de compensación-Empresa'!D55+'Tipo de compensación-Empresa'!E55+'Tipo de compensación-Empresa'!F55+'Tipo de compensación-Empresa'!G55+'Tipo de compensación-Empresa'!H55+'Tipo de compensación-Empresa'!I55</f>
        <v>13367104</v>
      </c>
      <c r="G16" s="4">
        <f>+'Tipo de compensación-Empresa'!J55+'Tipo de compensación-Empresa'!K55+'Tipo de compensación-Empresa'!L55+'Tipo de compensación-Empresa'!M55+'Tipo de compensación-Empresa'!N55+'Tipo de compensación-Empresa'!O55+'Tipo de compensación-Empresa'!P55+'Tipo de compensación-Empresa'!Q55</f>
        <v>14687776</v>
      </c>
      <c r="H16" s="6">
        <f t="shared" si="0"/>
        <v>52429719</v>
      </c>
    </row>
    <row r="17" spans="1:24" x14ac:dyDescent="0.25">
      <c r="A17" s="3" t="s">
        <v>31</v>
      </c>
      <c r="B17" s="4">
        <f>+'Tipo de compensación-Empresa'!B18+'Tipo de compensación-Empresa'!C18+'Tipo de compensación-Empresa'!D18+'Tipo de compensación-Empresa'!E18+'Tipo de compensación-Empresa'!F18+'Tipo de compensación-Empresa'!G18+'Tipo de compensación-Empresa'!H18+'Tipo de compensación-Empresa'!I18</f>
        <v>218400</v>
      </c>
      <c r="C17" s="4">
        <f>+'Tipo de compensación-Empresa'!J18+'Tipo de compensación-Empresa'!K18+'Tipo de compensación-Empresa'!L18+'Tipo de compensación-Empresa'!M18+'Tipo de compensación-Empresa'!N18+'Tipo de compensación-Empresa'!O18+'Tipo de compensación-Empresa'!P18+'Tipo de compensación-Empresa'!Q18</f>
        <v>0</v>
      </c>
      <c r="D17" s="4">
        <f>+'Tipo de compensación-Empresa'!B37+'Tipo de compensación-Empresa'!C37+'Tipo de compensación-Empresa'!D37+'Tipo de compensación-Empresa'!E37+'Tipo de compensación-Empresa'!F37+'Tipo de compensación-Empresa'!G37+'Tipo de compensación-Empresa'!H37+'Tipo de compensación-Empresa'!I37</f>
        <v>711592</v>
      </c>
      <c r="E17" s="4">
        <f>+'Tipo de compensación-Empresa'!J37+'Tipo de compensación-Empresa'!K37+'Tipo de compensación-Empresa'!L37+'Tipo de compensación-Empresa'!M37+'Tipo de compensación-Empresa'!N37+'Tipo de compensación-Empresa'!O37+'Tipo de compensación-Empresa'!P37+'Tipo de compensación-Empresa'!Q37</f>
        <v>773773</v>
      </c>
      <c r="F17" s="5">
        <f>+'Tipo de compensación-Empresa'!B56+'Tipo de compensación-Empresa'!C56+'Tipo de compensación-Empresa'!D56+'Tipo de compensación-Empresa'!E56+'Tipo de compensación-Empresa'!F56+'Tipo de compensación-Empresa'!G56+'Tipo de compensación-Empresa'!H56+'Tipo de compensación-Empresa'!I56</f>
        <v>2969798</v>
      </c>
      <c r="G17" s="4">
        <f>+'Tipo de compensación-Empresa'!J56+'Tipo de compensación-Empresa'!K56+'Tipo de compensación-Empresa'!L56+'Tipo de compensación-Empresa'!M56+'Tipo de compensación-Empresa'!N56+'Tipo de compensación-Empresa'!O56+'Tipo de compensación-Empresa'!P56+'Tipo de compensación-Empresa'!Q56</f>
        <v>7186307</v>
      </c>
      <c r="H17" s="6">
        <f t="shared" si="0"/>
        <v>11859870</v>
      </c>
    </row>
    <row r="18" spans="1:24" x14ac:dyDescent="0.25">
      <c r="A18" s="3" t="s">
        <v>32</v>
      </c>
      <c r="B18" s="4">
        <f>+'Tipo de compensación-Empresa'!B19+'Tipo de compensación-Empresa'!C19+'Tipo de compensación-Empresa'!D19+'Tipo de compensación-Empresa'!E19+'Tipo de compensación-Empresa'!F19+'Tipo de compensación-Empresa'!G19+'Tipo de compensación-Empresa'!H19+'Tipo de compensación-Empresa'!I19</f>
        <v>36313924</v>
      </c>
      <c r="C18" s="4">
        <f>+'Tipo de compensación-Empresa'!J19+'Tipo de compensación-Empresa'!K19+'Tipo de compensación-Empresa'!L19+'Tipo de compensación-Empresa'!M19+'Tipo de compensación-Empresa'!N19+'Tipo de compensación-Empresa'!O19+'Tipo de compensación-Empresa'!P19+'Tipo de compensación-Empresa'!Q19</f>
        <v>17077932</v>
      </c>
      <c r="D18" s="4">
        <f>+'Tipo de compensación-Empresa'!B38+'Tipo de compensación-Empresa'!C38+'Tipo de compensación-Empresa'!D38+'Tipo de compensación-Empresa'!E38+'Tipo de compensación-Empresa'!F38+'Tipo de compensación-Empresa'!G38+'Tipo de compensación-Empresa'!H38+'Tipo de compensación-Empresa'!I38</f>
        <v>29470515</v>
      </c>
      <c r="E18" s="4">
        <f>+'Tipo de compensación-Empresa'!J38+'Tipo de compensación-Empresa'!K38+'Tipo de compensación-Empresa'!L38+'Tipo de compensación-Empresa'!M38+'Tipo de compensación-Empresa'!N38+'Tipo de compensación-Empresa'!O38+'Tipo de compensación-Empresa'!P38+'Tipo de compensación-Empresa'!Q38</f>
        <v>55410777</v>
      </c>
      <c r="F18" s="5">
        <f>+'Tipo de compensación-Empresa'!B57+'Tipo de compensación-Empresa'!C57+'Tipo de compensación-Empresa'!D57+'Tipo de compensación-Empresa'!E57+'Tipo de compensación-Empresa'!F57+'Tipo de compensación-Empresa'!G57+'Tipo de compensación-Empresa'!H57+'Tipo de compensación-Empresa'!I57</f>
        <v>52386695</v>
      </c>
      <c r="G18" s="4">
        <f>+'Tipo de compensación-Empresa'!J57+'Tipo de compensación-Empresa'!K57+'Tipo de compensación-Empresa'!L57+'Tipo de compensación-Empresa'!M57+'Tipo de compensación-Empresa'!N57+'Tipo de compensación-Empresa'!O57+'Tipo de compensación-Empresa'!P57+'Tipo de compensación-Empresa'!Q57</f>
        <v>45373944</v>
      </c>
      <c r="H18" s="6">
        <f t="shared" si="0"/>
        <v>236033787</v>
      </c>
    </row>
    <row r="19" spans="1:24" ht="15.75" thickBot="1" x14ac:dyDescent="0.3">
      <c r="A19" s="7" t="s">
        <v>33</v>
      </c>
      <c r="B19" s="94">
        <f>+'Tipo de compensación-Empresa'!B20+'Tipo de compensación-Empresa'!C20+'Tipo de compensación-Empresa'!D20+'Tipo de compensación-Empresa'!E20+'Tipo de compensación-Empresa'!F20+'Tipo de compensación-Empresa'!G20+'Tipo de compensación-Empresa'!H20+'Tipo de compensación-Empresa'!I20</f>
        <v>67712375</v>
      </c>
      <c r="C19" s="94">
        <f>+'Tipo de compensación-Empresa'!J20+'Tipo de compensación-Empresa'!K20+'Tipo de compensación-Empresa'!L20+'Tipo de compensación-Empresa'!M20+'Tipo de compensación-Empresa'!N20+'Tipo de compensación-Empresa'!O20+'Tipo de compensación-Empresa'!P20+'Tipo de compensación-Empresa'!Q20</f>
        <v>17755670</v>
      </c>
      <c r="D19" s="94">
        <f>+'Tipo de compensación-Empresa'!B39+'Tipo de compensación-Empresa'!C39+'Tipo de compensación-Empresa'!D39+'Tipo de compensación-Empresa'!E39+'Tipo de compensación-Empresa'!F39+'Tipo de compensación-Empresa'!G39+'Tipo de compensación-Empresa'!H39+'Tipo de compensación-Empresa'!I39</f>
        <v>73223883</v>
      </c>
      <c r="E19" s="94">
        <f>+'Tipo de compensación-Empresa'!J39+'Tipo de compensación-Empresa'!K39+'Tipo de compensación-Empresa'!L39+'Tipo de compensación-Empresa'!M39+'Tipo de compensación-Empresa'!N39+'Tipo de compensación-Empresa'!O39+'Tipo de compensación-Empresa'!P39+'Tipo de compensación-Empresa'!Q39</f>
        <v>75639132</v>
      </c>
      <c r="F19" s="95">
        <f>+'Tipo de compensación-Empresa'!B58+'Tipo de compensación-Empresa'!C58+'Tipo de compensación-Empresa'!D58+'Tipo de compensación-Empresa'!E58+'Tipo de compensación-Empresa'!F58+'Tipo de compensación-Empresa'!G58+'Tipo de compensación-Empresa'!H58+'Tipo de compensación-Empresa'!I58</f>
        <v>61821876</v>
      </c>
      <c r="G19" s="94">
        <f>+'Tipo de compensación-Empresa'!J58+'Tipo de compensación-Empresa'!K58+'Tipo de compensación-Empresa'!L58+'Tipo de compensación-Empresa'!M58+'Tipo de compensación-Empresa'!N58+'Tipo de compensación-Empresa'!O58+'Tipo de compensación-Empresa'!P58+'Tipo de compensación-Empresa'!Q58</f>
        <v>81134242</v>
      </c>
      <c r="H19" s="96">
        <f t="shared" si="0"/>
        <v>377287178</v>
      </c>
    </row>
    <row r="20" spans="1:24" ht="15.75" thickBot="1" x14ac:dyDescent="0.3">
      <c r="A20" s="8" t="s">
        <v>34</v>
      </c>
      <c r="B20" s="98">
        <f>+SUM(B4:B19)</f>
        <v>2255935577</v>
      </c>
      <c r="C20" s="100">
        <f t="shared" ref="C20:H20" si="1">+SUM(C4:C19)</f>
        <v>601593151</v>
      </c>
      <c r="D20" s="100">
        <f t="shared" si="1"/>
        <v>3055545906</v>
      </c>
      <c r="E20" s="100">
        <f t="shared" si="1"/>
        <v>3713008077</v>
      </c>
      <c r="F20" s="100">
        <f t="shared" si="1"/>
        <v>3282977762</v>
      </c>
      <c r="G20" s="100">
        <f t="shared" si="1"/>
        <v>8028740278</v>
      </c>
      <c r="H20" s="101">
        <f t="shared" si="1"/>
        <v>20937800751</v>
      </c>
      <c r="I20" s="99"/>
    </row>
    <row r="21" spans="1:24" ht="14.25" customHeight="1" x14ac:dyDescent="0.25">
      <c r="G21" s="97"/>
    </row>
    <row r="22" spans="1:24" x14ac:dyDescent="0.25">
      <c r="A22" s="9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</row>
    <row r="23" spans="1:24" x14ac:dyDescent="0.25">
      <c r="E23" s="11"/>
    </row>
    <row r="24" spans="1:24" x14ac:dyDescent="0.25">
      <c r="B24" s="11"/>
      <c r="C24" s="11"/>
      <c r="F24" s="58"/>
      <c r="G24" s="11"/>
    </row>
    <row r="25" spans="1:24" x14ac:dyDescent="0.25">
      <c r="B25" s="11"/>
      <c r="C25" s="11"/>
      <c r="E25" s="11"/>
    </row>
    <row r="26" spans="1:24" x14ac:dyDescent="0.25">
      <c r="A26" s="11"/>
      <c r="B26" s="11"/>
      <c r="C26" s="11"/>
      <c r="E26" s="11"/>
      <c r="G26" s="11"/>
    </row>
    <row r="27" spans="1:24" x14ac:dyDescent="0.25">
      <c r="C27" s="11"/>
      <c r="E27" s="11"/>
      <c r="G27" s="11"/>
    </row>
  </sheetData>
  <mergeCells count="2">
    <mergeCell ref="A1:H1"/>
    <mergeCell ref="A2:H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51"/>
  <sheetViews>
    <sheetView zoomScale="90" zoomScaleNormal="90" workbookViewId="0">
      <pane xSplit="1" topLeftCell="B1" activePane="topRight" state="frozen"/>
      <selection pane="topRight" sqref="A1:I1"/>
    </sheetView>
  </sheetViews>
  <sheetFormatPr baseColWidth="10" defaultColWidth="11.42578125" defaultRowHeight="15" x14ac:dyDescent="0.25"/>
  <cols>
    <col min="1" max="1" width="27.5703125" customWidth="1"/>
    <col min="2" max="2" width="16.42578125" customWidth="1"/>
    <col min="3" max="3" width="16.85546875" customWidth="1"/>
    <col min="4" max="4" width="17.85546875" customWidth="1"/>
    <col min="5" max="5" width="17" customWidth="1"/>
    <col min="6" max="6" width="16.140625" customWidth="1"/>
    <col min="7" max="7" width="22.5703125" customWidth="1"/>
    <col min="8" max="9" width="17.140625" customWidth="1"/>
  </cols>
  <sheetData>
    <row r="1" spans="1:10" x14ac:dyDescent="0.25">
      <c r="A1" s="136" t="s">
        <v>43</v>
      </c>
      <c r="B1" s="137"/>
      <c r="C1" s="137"/>
      <c r="D1" s="137"/>
      <c r="E1" s="137"/>
      <c r="F1" s="137"/>
      <c r="G1" s="137"/>
      <c r="H1" s="137"/>
      <c r="I1" s="137"/>
    </row>
    <row r="2" spans="1:10" ht="15.75" thickBot="1" x14ac:dyDescent="0.3">
      <c r="A2" s="138" t="s">
        <v>62</v>
      </c>
      <c r="B2" s="139"/>
      <c r="C2" s="139"/>
      <c r="D2" s="139"/>
      <c r="E2" s="139"/>
      <c r="F2" s="139"/>
      <c r="G2" s="139"/>
      <c r="H2" s="139"/>
      <c r="I2" s="139"/>
    </row>
    <row r="3" spans="1:10" ht="15.75" thickBot="1" x14ac:dyDescent="0.3">
      <c r="A3" s="26" t="s">
        <v>44</v>
      </c>
      <c r="B3" s="27" t="s">
        <v>12</v>
      </c>
      <c r="C3" s="27" t="s">
        <v>13</v>
      </c>
      <c r="D3" s="27" t="s">
        <v>14</v>
      </c>
      <c r="E3" s="115" t="s">
        <v>15</v>
      </c>
      <c r="F3" s="116" t="s">
        <v>54</v>
      </c>
      <c r="G3" s="27" t="s">
        <v>16</v>
      </c>
      <c r="H3" s="116" t="s">
        <v>17</v>
      </c>
      <c r="I3" s="117" t="s">
        <v>69</v>
      </c>
    </row>
    <row r="4" spans="1:10" ht="15.75" thickBot="1" x14ac:dyDescent="0.3">
      <c r="A4" s="35" t="s">
        <v>56</v>
      </c>
      <c r="B4" s="140"/>
      <c r="C4" s="141"/>
      <c r="D4" s="141"/>
      <c r="E4" s="141"/>
      <c r="F4" s="141"/>
      <c r="G4" s="141"/>
      <c r="H4" s="141"/>
      <c r="I4" s="142"/>
      <c r="J4" s="99"/>
    </row>
    <row r="5" spans="1:10" x14ac:dyDescent="0.25">
      <c r="A5" s="28" t="s">
        <v>45</v>
      </c>
      <c r="B5" s="102"/>
      <c r="C5" s="103">
        <v>2541607</v>
      </c>
      <c r="D5" s="36"/>
      <c r="E5" s="103">
        <v>98626000</v>
      </c>
      <c r="F5" s="103">
        <v>8983392</v>
      </c>
      <c r="G5" s="103">
        <v>791925</v>
      </c>
      <c r="H5" s="103"/>
      <c r="I5" s="103"/>
    </row>
    <row r="6" spans="1:10" x14ac:dyDescent="0.25">
      <c r="A6" s="28" t="s">
        <v>46</v>
      </c>
      <c r="B6" s="29"/>
      <c r="C6" s="30"/>
      <c r="D6" s="31"/>
      <c r="E6" s="30"/>
      <c r="F6" s="30"/>
      <c r="G6" s="30"/>
      <c r="H6" s="30"/>
      <c r="I6" s="30"/>
    </row>
    <row r="7" spans="1:10" x14ac:dyDescent="0.25">
      <c r="A7" s="28" t="s">
        <v>47</v>
      </c>
      <c r="B7" s="29"/>
      <c r="C7" s="30">
        <v>90256216</v>
      </c>
      <c r="D7" s="31"/>
      <c r="E7" s="30">
        <v>36791000</v>
      </c>
      <c r="F7" s="30">
        <v>12614976</v>
      </c>
      <c r="G7" s="30">
        <v>407961</v>
      </c>
      <c r="H7" s="30"/>
      <c r="I7" s="30"/>
    </row>
    <row r="8" spans="1:10" x14ac:dyDescent="0.25">
      <c r="A8" s="28" t="s">
        <v>48</v>
      </c>
      <c r="B8" s="29"/>
      <c r="C8" s="30"/>
      <c r="D8" s="31"/>
      <c r="E8" s="30">
        <v>139716488</v>
      </c>
      <c r="F8" s="30"/>
      <c r="G8" s="30"/>
      <c r="H8" s="30"/>
      <c r="I8" s="30"/>
    </row>
    <row r="9" spans="1:10" x14ac:dyDescent="0.25">
      <c r="A9" s="28" t="s">
        <v>49</v>
      </c>
      <c r="B9" s="29"/>
      <c r="C9" s="30">
        <v>129321619</v>
      </c>
      <c r="D9" s="31"/>
      <c r="E9" s="30">
        <v>3872700</v>
      </c>
      <c r="F9" s="30">
        <v>42800394</v>
      </c>
      <c r="G9" s="30"/>
      <c r="H9" s="30"/>
      <c r="I9" s="30"/>
    </row>
    <row r="10" spans="1:10" x14ac:dyDescent="0.25">
      <c r="A10" s="28" t="s">
        <v>50</v>
      </c>
      <c r="B10" s="32"/>
      <c r="C10" s="32"/>
      <c r="D10" s="16"/>
      <c r="E10" s="30"/>
      <c r="F10" s="30">
        <v>7418466</v>
      </c>
      <c r="G10" s="30">
        <v>1051007</v>
      </c>
      <c r="H10" s="30">
        <v>1280120</v>
      </c>
      <c r="I10" s="30"/>
    </row>
    <row r="11" spans="1:10" ht="15.75" thickBot="1" x14ac:dyDescent="0.3">
      <c r="A11" s="34" t="s">
        <v>51</v>
      </c>
      <c r="B11" s="110"/>
      <c r="C11" s="110">
        <f>SUM(C5:C10)</f>
        <v>222119442</v>
      </c>
      <c r="D11" s="110"/>
      <c r="E11" s="110">
        <f>SUM(E5:E10)</f>
        <v>279006188</v>
      </c>
      <c r="F11" s="110">
        <f>SUM(F5:F10)</f>
        <v>71817228</v>
      </c>
      <c r="G11" s="110">
        <f>SUM(G5:G10)</f>
        <v>2250893</v>
      </c>
      <c r="H11" s="110">
        <f>SUM(H5:H10)</f>
        <v>1280120</v>
      </c>
      <c r="I11" s="111"/>
    </row>
    <row r="12" spans="1:10" ht="15.75" thickBot="1" x14ac:dyDescent="0.3">
      <c r="A12" s="35" t="s">
        <v>57</v>
      </c>
      <c r="B12" s="140"/>
      <c r="C12" s="141"/>
      <c r="D12" s="141"/>
      <c r="E12" s="141"/>
      <c r="F12" s="141"/>
      <c r="G12" s="141"/>
      <c r="H12" s="141"/>
      <c r="I12" s="142"/>
      <c r="J12" s="99"/>
    </row>
    <row r="13" spans="1:10" x14ac:dyDescent="0.25">
      <c r="A13" s="28" t="s">
        <v>45</v>
      </c>
      <c r="B13" s="102"/>
      <c r="C13" s="103"/>
      <c r="D13" s="36"/>
      <c r="E13" s="103"/>
      <c r="F13" s="103">
        <v>10271385</v>
      </c>
      <c r="G13" s="104"/>
      <c r="H13" s="108">
        <v>660000</v>
      </c>
      <c r="I13" s="105"/>
    </row>
    <row r="14" spans="1:10" x14ac:dyDescent="0.25">
      <c r="A14" s="28" t="s">
        <v>46</v>
      </c>
      <c r="B14" s="29"/>
      <c r="C14" s="30"/>
      <c r="D14" s="31"/>
      <c r="E14" s="30"/>
      <c r="F14" s="30"/>
      <c r="G14" s="32"/>
      <c r="H14" s="109"/>
      <c r="I14" s="106"/>
    </row>
    <row r="15" spans="1:10" x14ac:dyDescent="0.25">
      <c r="A15" s="28" t="s">
        <v>47</v>
      </c>
      <c r="B15" s="29"/>
      <c r="C15" s="30"/>
      <c r="D15" s="31"/>
      <c r="E15" s="30"/>
      <c r="F15" s="30">
        <v>10917610</v>
      </c>
      <c r="G15" s="32"/>
      <c r="H15" s="109">
        <v>320000</v>
      </c>
      <c r="I15" s="106"/>
    </row>
    <row r="16" spans="1:10" x14ac:dyDescent="0.25">
      <c r="A16" s="28" t="s">
        <v>48</v>
      </c>
      <c r="B16" s="29"/>
      <c r="C16" s="30"/>
      <c r="D16" s="31"/>
      <c r="E16" s="30"/>
      <c r="F16" s="30"/>
      <c r="G16" s="32"/>
      <c r="H16" s="109"/>
      <c r="I16" s="106"/>
    </row>
    <row r="17" spans="1:10" x14ac:dyDescent="0.25">
      <c r="A17" s="28" t="s">
        <v>49</v>
      </c>
      <c r="B17" s="29"/>
      <c r="C17" s="30"/>
      <c r="D17" s="31"/>
      <c r="E17" s="30"/>
      <c r="F17" s="30"/>
      <c r="G17" s="32"/>
      <c r="H17" s="109"/>
      <c r="I17" s="106"/>
    </row>
    <row r="18" spans="1:10" x14ac:dyDescent="0.25">
      <c r="A18" s="28" t="s">
        <v>50</v>
      </c>
      <c r="B18" s="16"/>
      <c r="C18" s="32"/>
      <c r="D18" s="16"/>
      <c r="E18" s="30"/>
      <c r="F18" s="32">
        <v>18263366</v>
      </c>
      <c r="G18" s="32"/>
      <c r="H18" s="16"/>
      <c r="I18" s="107"/>
    </row>
    <row r="19" spans="1:10" ht="15.75" thickBot="1" x14ac:dyDescent="0.3">
      <c r="A19" s="34" t="s">
        <v>51</v>
      </c>
      <c r="B19" s="110"/>
      <c r="C19" s="110"/>
      <c r="D19" s="110"/>
      <c r="E19" s="110"/>
      <c r="F19" s="110">
        <f>SUM(F13:F18)</f>
        <v>39452361</v>
      </c>
      <c r="G19" s="110"/>
      <c r="H19" s="111">
        <f>SUM(H13:H18)</f>
        <v>980000</v>
      </c>
      <c r="I19" s="112"/>
    </row>
    <row r="20" spans="1:10" ht="15.75" thickBot="1" x14ac:dyDescent="0.3">
      <c r="A20" s="35" t="s">
        <v>58</v>
      </c>
      <c r="B20" s="140"/>
      <c r="C20" s="141"/>
      <c r="D20" s="141"/>
      <c r="E20" s="141"/>
      <c r="F20" s="141"/>
      <c r="G20" s="141"/>
      <c r="H20" s="141"/>
      <c r="I20" s="142"/>
      <c r="J20" s="99"/>
    </row>
    <row r="21" spans="1:10" x14ac:dyDescent="0.25">
      <c r="A21" s="28" t="s">
        <v>45</v>
      </c>
      <c r="B21" s="102"/>
      <c r="C21" s="103"/>
      <c r="D21" s="36"/>
      <c r="E21" s="103">
        <v>36325509</v>
      </c>
      <c r="F21" s="103">
        <v>650500</v>
      </c>
      <c r="G21" s="104">
        <v>3155029</v>
      </c>
      <c r="H21" s="108">
        <v>0</v>
      </c>
      <c r="I21" s="105">
        <v>183720170</v>
      </c>
    </row>
    <row r="22" spans="1:10" x14ac:dyDescent="0.25">
      <c r="A22" s="28" t="s">
        <v>46</v>
      </c>
      <c r="B22" s="29"/>
      <c r="C22" s="30"/>
      <c r="D22" s="31"/>
      <c r="E22" s="30"/>
      <c r="F22" s="30"/>
      <c r="G22" s="32"/>
      <c r="H22" s="109">
        <v>0</v>
      </c>
      <c r="I22" s="106">
        <v>0</v>
      </c>
    </row>
    <row r="23" spans="1:10" x14ac:dyDescent="0.25">
      <c r="A23" s="28" t="s">
        <v>47</v>
      </c>
      <c r="B23" s="29"/>
      <c r="C23" s="30">
        <v>119547639</v>
      </c>
      <c r="D23" s="31"/>
      <c r="E23" s="30">
        <v>42267550</v>
      </c>
      <c r="F23" s="30">
        <v>1256382</v>
      </c>
      <c r="G23" s="32">
        <v>1093385</v>
      </c>
      <c r="H23" s="109">
        <v>0</v>
      </c>
      <c r="I23" s="106">
        <v>214579759</v>
      </c>
    </row>
    <row r="24" spans="1:10" x14ac:dyDescent="0.25">
      <c r="A24" s="28" t="s">
        <v>48</v>
      </c>
      <c r="B24" s="29"/>
      <c r="C24" s="30"/>
      <c r="D24" s="31"/>
      <c r="E24" s="30">
        <v>52652707</v>
      </c>
      <c r="F24" s="30"/>
      <c r="G24" s="32"/>
      <c r="H24" s="109">
        <v>0</v>
      </c>
      <c r="I24" s="106">
        <v>4826000</v>
      </c>
    </row>
    <row r="25" spans="1:10" x14ac:dyDescent="0.25">
      <c r="A25" s="28" t="s">
        <v>49</v>
      </c>
      <c r="B25" s="29"/>
      <c r="C25" s="30"/>
      <c r="D25" s="31"/>
      <c r="E25" s="30">
        <v>7407367</v>
      </c>
      <c r="F25" s="30"/>
      <c r="G25" s="32"/>
      <c r="H25" s="109">
        <v>0</v>
      </c>
      <c r="I25" s="106">
        <v>0</v>
      </c>
    </row>
    <row r="26" spans="1:10" x14ac:dyDescent="0.25">
      <c r="A26" s="28" t="s">
        <v>50</v>
      </c>
      <c r="B26" s="16"/>
      <c r="C26" s="32">
        <v>212370556</v>
      </c>
      <c r="D26" s="16"/>
      <c r="E26" s="30"/>
      <c r="F26" s="32"/>
      <c r="G26" s="32">
        <v>5450382</v>
      </c>
      <c r="H26" s="16">
        <v>0</v>
      </c>
      <c r="I26" s="107">
        <v>1351500</v>
      </c>
    </row>
    <row r="27" spans="1:10" ht="15.75" thickBot="1" x14ac:dyDescent="0.3">
      <c r="A27" s="34" t="s">
        <v>51</v>
      </c>
      <c r="B27" s="110"/>
      <c r="C27" s="110">
        <f>SUM(C21:C26)</f>
        <v>331918195</v>
      </c>
      <c r="D27" s="110"/>
      <c r="E27" s="110">
        <f>SUM(E21:E26)</f>
        <v>138653133</v>
      </c>
      <c r="F27" s="110">
        <f>SUM(F21:F26)</f>
        <v>1906882</v>
      </c>
      <c r="G27" s="110">
        <f>SUM(G21:G26)</f>
        <v>9698796</v>
      </c>
      <c r="H27" s="111">
        <f>SUM(H21:H26)</f>
        <v>0</v>
      </c>
      <c r="I27" s="112">
        <f>SUM(I21:I26)</f>
        <v>404477429</v>
      </c>
    </row>
    <row r="28" spans="1:10" ht="15.75" thickBot="1" x14ac:dyDescent="0.3">
      <c r="A28" s="35" t="s">
        <v>59</v>
      </c>
      <c r="B28" s="140"/>
      <c r="C28" s="141"/>
      <c r="D28" s="141"/>
      <c r="E28" s="141"/>
      <c r="F28" s="141"/>
      <c r="G28" s="141"/>
      <c r="H28" s="141"/>
      <c r="I28" s="142"/>
      <c r="J28" s="99"/>
    </row>
    <row r="29" spans="1:10" x14ac:dyDescent="0.25">
      <c r="A29" s="28" t="s">
        <v>45</v>
      </c>
      <c r="B29" s="102"/>
      <c r="C29" s="103">
        <v>258089857</v>
      </c>
      <c r="D29" s="36"/>
      <c r="E29" s="25">
        <v>32742396</v>
      </c>
      <c r="F29" s="103">
        <v>7276280</v>
      </c>
      <c r="G29" s="104">
        <v>68402988</v>
      </c>
      <c r="H29" s="108">
        <v>3075000</v>
      </c>
      <c r="I29" s="105">
        <v>68749877</v>
      </c>
    </row>
    <row r="30" spans="1:10" x14ac:dyDescent="0.25">
      <c r="A30" s="28" t="s">
        <v>46</v>
      </c>
      <c r="B30" s="29"/>
      <c r="C30" s="30"/>
      <c r="D30" s="31"/>
      <c r="E30" s="30"/>
      <c r="F30" s="30"/>
      <c r="G30" s="32"/>
      <c r="H30" s="109"/>
      <c r="I30" s="106">
        <v>1975500</v>
      </c>
    </row>
    <row r="31" spans="1:10" x14ac:dyDescent="0.25">
      <c r="A31" s="28" t="s">
        <v>47</v>
      </c>
      <c r="B31" s="29"/>
      <c r="C31" s="30">
        <v>437191157</v>
      </c>
      <c r="D31" s="31"/>
      <c r="E31" s="30">
        <v>59346600</v>
      </c>
      <c r="F31" s="30"/>
      <c r="G31" s="32">
        <v>33282304</v>
      </c>
      <c r="H31" s="109"/>
      <c r="I31" s="106">
        <v>65096395</v>
      </c>
    </row>
    <row r="32" spans="1:10" x14ac:dyDescent="0.25">
      <c r="A32" s="28" t="s">
        <v>48</v>
      </c>
      <c r="B32" s="29"/>
      <c r="C32" s="30"/>
      <c r="D32" s="31"/>
      <c r="E32" s="30">
        <v>77753000</v>
      </c>
      <c r="F32" s="30"/>
      <c r="G32" s="32"/>
      <c r="H32" s="109"/>
      <c r="I32" s="106"/>
    </row>
    <row r="33" spans="1:10" x14ac:dyDescent="0.25">
      <c r="A33" s="28" t="s">
        <v>49</v>
      </c>
      <c r="B33" s="29"/>
      <c r="C33" s="30"/>
      <c r="D33" s="31"/>
      <c r="E33" s="30">
        <v>17127727</v>
      </c>
      <c r="F33" s="30">
        <v>1327900</v>
      </c>
      <c r="G33" s="32"/>
      <c r="H33" s="109"/>
      <c r="I33" s="106">
        <v>708000</v>
      </c>
    </row>
    <row r="34" spans="1:10" x14ac:dyDescent="0.25">
      <c r="A34" s="28" t="s">
        <v>50</v>
      </c>
      <c r="B34" s="16"/>
      <c r="C34" s="32">
        <v>490560209</v>
      </c>
      <c r="D34" s="16"/>
      <c r="E34" s="30"/>
      <c r="F34" s="32"/>
      <c r="G34" s="32">
        <v>9597147</v>
      </c>
      <c r="H34" s="16"/>
      <c r="I34" s="107"/>
    </row>
    <row r="35" spans="1:10" ht="15.75" thickBot="1" x14ac:dyDescent="0.3">
      <c r="A35" s="34" t="s">
        <v>51</v>
      </c>
      <c r="B35" s="110"/>
      <c r="C35" s="110">
        <f>SUM(C29:C34)</f>
        <v>1185841223</v>
      </c>
      <c r="D35" s="110"/>
      <c r="E35" s="110">
        <f>SUM(E29:E34)</f>
        <v>186969723</v>
      </c>
      <c r="F35" s="110">
        <f>SUM(F29:F34)</f>
        <v>8604180</v>
      </c>
      <c r="G35" s="110">
        <f>SUM(G29:G34)</f>
        <v>111282439</v>
      </c>
      <c r="H35" s="111">
        <f>SUM(H29:H34)</f>
        <v>3075000</v>
      </c>
      <c r="I35" s="112">
        <f>SUM(I29:I34)</f>
        <v>136529772</v>
      </c>
    </row>
    <row r="36" spans="1:10" ht="15.75" thickBot="1" x14ac:dyDescent="0.3">
      <c r="A36" s="35" t="s">
        <v>60</v>
      </c>
      <c r="B36" s="140"/>
      <c r="C36" s="141"/>
      <c r="D36" s="141"/>
      <c r="E36" s="141"/>
      <c r="F36" s="141"/>
      <c r="G36" s="141"/>
      <c r="H36" s="141"/>
      <c r="I36" s="142"/>
      <c r="J36" s="99"/>
    </row>
    <row r="37" spans="1:10" x14ac:dyDescent="0.25">
      <c r="A37" s="28" t="s">
        <v>45</v>
      </c>
      <c r="B37" s="102"/>
      <c r="C37" s="103">
        <v>105664408</v>
      </c>
      <c r="D37" s="36"/>
      <c r="E37" s="103">
        <v>45753500</v>
      </c>
      <c r="F37" s="103">
        <v>1253953</v>
      </c>
      <c r="G37" s="104">
        <v>37721221</v>
      </c>
      <c r="H37" s="108">
        <v>0</v>
      </c>
      <c r="I37" s="105">
        <v>1387430</v>
      </c>
    </row>
    <row r="38" spans="1:10" x14ac:dyDescent="0.25">
      <c r="A38" s="28" t="s">
        <v>46</v>
      </c>
      <c r="B38" s="29"/>
      <c r="C38" s="30"/>
      <c r="D38" s="31"/>
      <c r="E38" s="30"/>
      <c r="F38" s="30"/>
      <c r="G38" s="32"/>
      <c r="H38" s="109">
        <v>0</v>
      </c>
      <c r="I38" s="106">
        <v>0</v>
      </c>
    </row>
    <row r="39" spans="1:10" x14ac:dyDescent="0.25">
      <c r="A39" s="28" t="s">
        <v>47</v>
      </c>
      <c r="B39" s="29"/>
      <c r="C39" s="30">
        <v>520050437</v>
      </c>
      <c r="D39" s="31"/>
      <c r="E39" s="30">
        <v>13241000</v>
      </c>
      <c r="F39" s="30"/>
      <c r="G39" s="32">
        <v>13275436</v>
      </c>
      <c r="H39" s="109">
        <v>0</v>
      </c>
      <c r="I39" s="106">
        <v>11164500</v>
      </c>
    </row>
    <row r="40" spans="1:10" x14ac:dyDescent="0.25">
      <c r="A40" s="28" t="s">
        <v>48</v>
      </c>
      <c r="B40" s="29"/>
      <c r="C40" s="30"/>
      <c r="D40" s="31"/>
      <c r="E40" s="30">
        <v>12140020</v>
      </c>
      <c r="F40" s="30"/>
      <c r="G40" s="32"/>
      <c r="H40" s="109">
        <v>0</v>
      </c>
      <c r="I40" s="106">
        <v>0</v>
      </c>
    </row>
    <row r="41" spans="1:10" x14ac:dyDescent="0.25">
      <c r="A41" s="28" t="s">
        <v>49</v>
      </c>
      <c r="B41" s="29"/>
      <c r="C41" s="30"/>
      <c r="D41" s="31"/>
      <c r="E41" s="30">
        <v>15464728</v>
      </c>
      <c r="F41" s="30">
        <v>324600</v>
      </c>
      <c r="G41" s="32"/>
      <c r="H41" s="109"/>
      <c r="I41" s="106">
        <v>1942900</v>
      </c>
    </row>
    <row r="42" spans="1:10" x14ac:dyDescent="0.25">
      <c r="A42" s="28" t="s">
        <v>50</v>
      </c>
      <c r="B42" s="16"/>
      <c r="C42" s="32">
        <v>243539544</v>
      </c>
      <c r="D42" s="16"/>
      <c r="E42" s="33"/>
      <c r="F42" s="32"/>
      <c r="G42" s="32">
        <v>20205065</v>
      </c>
      <c r="H42" s="16">
        <v>0</v>
      </c>
      <c r="I42" s="107">
        <v>0</v>
      </c>
    </row>
    <row r="43" spans="1:10" ht="15.75" thickBot="1" x14ac:dyDescent="0.3">
      <c r="A43" s="34" t="s">
        <v>51</v>
      </c>
      <c r="B43" s="110"/>
      <c r="C43" s="110">
        <f>SUM(C37:C42)</f>
        <v>869254389</v>
      </c>
      <c r="D43" s="110"/>
      <c r="E43" s="110">
        <f>SUM(E37:E42)</f>
        <v>86599248</v>
      </c>
      <c r="F43" s="110">
        <f>SUM(F37:F42)</f>
        <v>1578553</v>
      </c>
      <c r="G43" s="110">
        <f>SUM(G37:G42)</f>
        <v>71201722</v>
      </c>
      <c r="H43" s="111">
        <f>SUM(H37:H42)</f>
        <v>0</v>
      </c>
      <c r="I43" s="113">
        <f>SUM(I37:I42)</f>
        <v>14494830</v>
      </c>
    </row>
    <row r="44" spans="1:10" ht="15.75" thickBot="1" x14ac:dyDescent="0.3">
      <c r="A44" s="35" t="s">
        <v>61</v>
      </c>
      <c r="B44" s="140"/>
      <c r="C44" s="141"/>
      <c r="D44" s="141"/>
      <c r="E44" s="141"/>
      <c r="F44" s="141"/>
      <c r="G44" s="141"/>
      <c r="H44" s="141"/>
      <c r="I44" s="142"/>
      <c r="J44" s="99"/>
    </row>
    <row r="45" spans="1:10" x14ac:dyDescent="0.25">
      <c r="A45" s="28" t="s">
        <v>45</v>
      </c>
      <c r="B45" s="102"/>
      <c r="C45" s="103">
        <v>229300533</v>
      </c>
      <c r="D45" s="36"/>
      <c r="E45" s="103">
        <v>62158142</v>
      </c>
      <c r="F45" s="103">
        <v>3329366</v>
      </c>
      <c r="G45" s="104">
        <v>43950747</v>
      </c>
      <c r="H45" s="108">
        <v>0</v>
      </c>
      <c r="I45" s="105">
        <v>187066113</v>
      </c>
    </row>
    <row r="46" spans="1:10" x14ac:dyDescent="0.25">
      <c r="A46" s="28" t="s">
        <v>46</v>
      </c>
      <c r="B46" s="29"/>
      <c r="C46" s="30"/>
      <c r="D46" s="31"/>
      <c r="E46" s="30"/>
      <c r="F46" s="30"/>
      <c r="G46" s="32"/>
      <c r="H46" s="109">
        <v>0</v>
      </c>
      <c r="I46" s="106">
        <v>245400</v>
      </c>
    </row>
    <row r="47" spans="1:10" x14ac:dyDescent="0.25">
      <c r="A47" s="28" t="s">
        <v>47</v>
      </c>
      <c r="B47" s="29"/>
      <c r="C47" s="30">
        <v>642615755</v>
      </c>
      <c r="D47" s="31"/>
      <c r="E47" s="30">
        <v>32491000</v>
      </c>
      <c r="F47" s="30">
        <v>303100</v>
      </c>
      <c r="G47" s="32">
        <v>11842000</v>
      </c>
      <c r="H47" s="109">
        <v>0</v>
      </c>
      <c r="I47" s="106">
        <v>4605104503</v>
      </c>
    </row>
    <row r="48" spans="1:10" x14ac:dyDescent="0.25">
      <c r="A48" s="28" t="s">
        <v>48</v>
      </c>
      <c r="B48" s="29"/>
      <c r="C48" s="30"/>
      <c r="D48" s="31"/>
      <c r="E48" s="30">
        <v>151566600</v>
      </c>
      <c r="F48" s="30"/>
      <c r="G48" s="32"/>
      <c r="H48" s="109">
        <v>0</v>
      </c>
      <c r="I48" s="106">
        <v>1404000</v>
      </c>
    </row>
    <row r="49" spans="1:9" x14ac:dyDescent="0.25">
      <c r="A49" s="28" t="s">
        <v>49</v>
      </c>
      <c r="B49" s="29"/>
      <c r="C49" s="30"/>
      <c r="D49" s="31"/>
      <c r="E49" s="30">
        <v>53216000</v>
      </c>
      <c r="F49" s="30">
        <v>39707885</v>
      </c>
      <c r="G49" s="32"/>
      <c r="H49" s="109">
        <v>0</v>
      </c>
      <c r="I49" s="106">
        <v>0</v>
      </c>
    </row>
    <row r="50" spans="1:9" x14ac:dyDescent="0.25">
      <c r="A50" s="28" t="s">
        <v>50</v>
      </c>
      <c r="B50" s="16"/>
      <c r="C50" s="32">
        <v>385634761</v>
      </c>
      <c r="D50" s="16"/>
      <c r="E50" s="33"/>
      <c r="F50" s="32"/>
      <c r="G50" s="32">
        <v>12603195</v>
      </c>
      <c r="H50" s="16">
        <v>0</v>
      </c>
      <c r="I50" s="107">
        <v>0</v>
      </c>
    </row>
    <row r="51" spans="1:9" x14ac:dyDescent="0.25">
      <c r="A51" s="34" t="s">
        <v>51</v>
      </c>
      <c r="B51" s="110"/>
      <c r="C51" s="110">
        <f>SUM(C45:C50)</f>
        <v>1257551049</v>
      </c>
      <c r="D51" s="110"/>
      <c r="E51" s="110">
        <f>SUM(E45:E50)</f>
        <v>299431742</v>
      </c>
      <c r="F51" s="110">
        <f>SUM(F45:F50)</f>
        <v>43340351</v>
      </c>
      <c r="G51" s="110">
        <f>SUM(G45:G50)</f>
        <v>68395942</v>
      </c>
      <c r="H51" s="110">
        <f>SUM(H45:H50)</f>
        <v>0</v>
      </c>
      <c r="I51" s="114">
        <f>SUM(I45:I50)</f>
        <v>4793820016</v>
      </c>
    </row>
  </sheetData>
  <mergeCells count="8">
    <mergeCell ref="B28:I28"/>
    <mergeCell ref="B36:I36"/>
    <mergeCell ref="B44:I44"/>
    <mergeCell ref="A1:I1"/>
    <mergeCell ref="A2:I2"/>
    <mergeCell ref="B4:I4"/>
    <mergeCell ref="B12:I12"/>
    <mergeCell ref="B20:I20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20"/>
  <sheetViews>
    <sheetView workbookViewId="0">
      <selection sqref="A1:H1"/>
    </sheetView>
  </sheetViews>
  <sheetFormatPr baseColWidth="10" defaultColWidth="11.42578125" defaultRowHeight="15" x14ac:dyDescent="0.25"/>
  <cols>
    <col min="1" max="1" width="25" customWidth="1"/>
    <col min="2" max="2" width="15" customWidth="1"/>
    <col min="3" max="3" width="16.5703125" customWidth="1"/>
    <col min="4" max="4" width="17.7109375" customWidth="1"/>
    <col min="5" max="5" width="15.42578125" customWidth="1"/>
    <col min="6" max="6" width="16.140625" customWidth="1"/>
    <col min="7" max="7" width="16.28515625" customWidth="1"/>
    <col min="8" max="8" width="19.5703125" customWidth="1"/>
  </cols>
  <sheetData>
    <row r="1" spans="1:8" ht="15.75" thickBot="1" x14ac:dyDescent="0.3">
      <c r="A1" s="146" t="s">
        <v>52</v>
      </c>
      <c r="B1" s="147"/>
      <c r="C1" s="147"/>
      <c r="D1" s="147"/>
      <c r="E1" s="147"/>
      <c r="F1" s="147"/>
      <c r="G1" s="147"/>
      <c r="H1" s="148"/>
    </row>
    <row r="2" spans="1:8" ht="15.75" thickBot="1" x14ac:dyDescent="0.3">
      <c r="A2" s="143" t="s">
        <v>66</v>
      </c>
      <c r="B2" s="144"/>
      <c r="C2" s="144"/>
      <c r="D2" s="144"/>
      <c r="E2" s="144"/>
      <c r="F2" s="144"/>
      <c r="G2" s="144"/>
      <c r="H2" s="145"/>
    </row>
    <row r="3" spans="1:8" x14ac:dyDescent="0.25">
      <c r="A3" s="122" t="s">
        <v>53</v>
      </c>
      <c r="B3" s="119" t="s">
        <v>56</v>
      </c>
      <c r="C3" s="17" t="s">
        <v>57</v>
      </c>
      <c r="D3" s="17" t="s">
        <v>58</v>
      </c>
      <c r="E3" s="17" t="s">
        <v>59</v>
      </c>
      <c r="F3" s="17" t="s">
        <v>60</v>
      </c>
      <c r="G3" s="119" t="s">
        <v>61</v>
      </c>
      <c r="H3" s="118" t="s">
        <v>42</v>
      </c>
    </row>
    <row r="4" spans="1:8" x14ac:dyDescent="0.25">
      <c r="A4" s="20" t="s">
        <v>45</v>
      </c>
      <c r="B4" s="18">
        <f>+'Motivo de afectación-Empresa'!B5+'Motivo de afectación-Empresa'!C5+'Motivo de afectación-Empresa'!D5+'Motivo de afectación-Empresa'!E5+'Motivo de afectación-Empresa'!F5+'Motivo de afectación-Empresa'!G5+'Motivo de afectación-Empresa'!H5+'Motivo de afectación-Empresa'!I5</f>
        <v>110942924</v>
      </c>
      <c r="C4" s="18">
        <f>+'Motivo de afectación-Empresa'!B13+'Motivo de afectación-Empresa'!C13+'Motivo de afectación-Empresa'!D13+'Motivo de afectación-Empresa'!E13+'Motivo de afectación-Empresa'!F13+'Motivo de afectación-Empresa'!G13+'Motivo de afectación-Empresa'!H13+'Motivo de afectación-Empresa'!I13</f>
        <v>10931385</v>
      </c>
      <c r="D4" s="18">
        <f>+'Motivo de afectación-Empresa'!B21+'Motivo de afectación-Empresa'!C21+'Motivo de afectación-Empresa'!D21+'Motivo de afectación-Empresa'!E21+'Motivo de afectación-Empresa'!F21+'Motivo de afectación-Empresa'!G21+'Motivo de afectación-Empresa'!H21+'Motivo de afectación-Empresa'!I21</f>
        <v>223851208</v>
      </c>
      <c r="E4" s="18">
        <f>+'Motivo de afectación-Empresa'!B29+'Motivo de afectación-Empresa'!C29+'Motivo de afectación-Empresa'!D29+'Motivo de afectación-Empresa'!E29+'Motivo de afectación-Empresa'!F29+'Motivo de afectación-Empresa'!G29+'Motivo de afectación-Empresa'!H29+'Motivo de afectación-Empresa'!I29</f>
        <v>438336398</v>
      </c>
      <c r="F4" s="18">
        <f>+'Motivo de afectación-Empresa'!B37+'Motivo de afectación-Empresa'!C37+'Motivo de afectación-Empresa'!D37+'Motivo de afectación-Empresa'!E37+'Motivo de afectación-Empresa'!F37+'Motivo de afectación-Empresa'!G37+'Motivo de afectación-Empresa'!H37+'Motivo de afectación-Empresa'!I37</f>
        <v>191780512</v>
      </c>
      <c r="G4" s="62">
        <f>+'Motivo de afectación-Empresa'!B45+'Motivo de afectación-Empresa'!C45+'Motivo de afectación-Empresa'!D45+'Motivo de afectación-Empresa'!E45+'Motivo de afectación-Empresa'!F45+'Motivo de afectación-Empresa'!G45+'Motivo de afectación-Empresa'!H45+'Motivo de afectación-Empresa'!I45</f>
        <v>525804901</v>
      </c>
      <c r="H4" s="19">
        <f>SUM(B4:G4)</f>
        <v>1501647328</v>
      </c>
    </row>
    <row r="5" spans="1:8" x14ac:dyDescent="0.25">
      <c r="A5" s="20" t="s">
        <v>46</v>
      </c>
      <c r="B5" s="18">
        <f>+'Motivo de afectación-Empresa'!B6+'Motivo de afectación-Empresa'!C6+'Motivo de afectación-Empresa'!D6+'Motivo de afectación-Empresa'!E6+'Motivo de afectación-Empresa'!F6+'Motivo de afectación-Empresa'!G6+'Motivo de afectación-Empresa'!H6+'Motivo de afectación-Empresa'!I6</f>
        <v>0</v>
      </c>
      <c r="C5" s="18">
        <f>+'Motivo de afectación-Empresa'!B14+'Motivo de afectación-Empresa'!C14+'Motivo de afectación-Empresa'!D14+'Motivo de afectación-Empresa'!E14+'Motivo de afectación-Empresa'!F14+'Motivo de afectación-Empresa'!G14+'Motivo de afectación-Empresa'!H14+'Motivo de afectación-Empresa'!I14</f>
        <v>0</v>
      </c>
      <c r="D5" s="18">
        <f>+'Motivo de afectación-Empresa'!B22+'Motivo de afectación-Empresa'!C22+'Motivo de afectación-Empresa'!D22+'Motivo de afectación-Empresa'!E22+'Motivo de afectación-Empresa'!F22+'Motivo de afectación-Empresa'!G22+'Motivo de afectación-Empresa'!H22+'Motivo de afectación-Empresa'!I22</f>
        <v>0</v>
      </c>
      <c r="E5" s="18">
        <f>+'Motivo de afectación-Empresa'!B30+'Motivo de afectación-Empresa'!C30+'Motivo de afectación-Empresa'!D30+'Motivo de afectación-Empresa'!E30+'Motivo de afectación-Empresa'!F30+'Motivo de afectación-Empresa'!G30+'Motivo de afectación-Empresa'!H30+'Motivo de afectación-Empresa'!I30</f>
        <v>1975500</v>
      </c>
      <c r="F5" s="18">
        <f>+'Motivo de afectación-Empresa'!B38+'Motivo de afectación-Empresa'!C38+'Motivo de afectación-Empresa'!D38+'Motivo de afectación-Empresa'!E38+'Motivo de afectación-Empresa'!F38+'Motivo de afectación-Empresa'!G38+'Motivo de afectación-Empresa'!H38+'Motivo de afectación-Empresa'!I38</f>
        <v>0</v>
      </c>
      <c r="G5" s="62">
        <f>+'Motivo de afectación-Empresa'!B46+'Motivo de afectación-Empresa'!C46+'Motivo de afectación-Empresa'!D46+'Motivo de afectación-Empresa'!E46+'Motivo de afectación-Empresa'!F46+'Motivo de afectación-Empresa'!G46+'Motivo de afectación-Empresa'!H46+'Motivo de afectación-Empresa'!I46</f>
        <v>245400</v>
      </c>
      <c r="H5" s="19">
        <f t="shared" ref="H5:H8" si="0">SUM(B5:G5)</f>
        <v>2220900</v>
      </c>
    </row>
    <row r="6" spans="1:8" x14ac:dyDescent="0.25">
      <c r="A6" s="20" t="s">
        <v>47</v>
      </c>
      <c r="B6" s="18">
        <f>+'Motivo de afectación-Empresa'!B7+'Motivo de afectación-Empresa'!C7+'Motivo de afectación-Empresa'!D7+'Motivo de afectación-Empresa'!E7+'Motivo de afectación-Empresa'!F7+'Motivo de afectación-Empresa'!G7+'Motivo de afectación-Empresa'!H7+'Motivo de afectación-Empresa'!I7</f>
        <v>140070153</v>
      </c>
      <c r="C6" s="18">
        <f>+'Motivo de afectación-Empresa'!B15+'Motivo de afectación-Empresa'!C15+'Motivo de afectación-Empresa'!D15+'Motivo de afectación-Empresa'!E15+'Motivo de afectación-Empresa'!F15+'Motivo de afectación-Empresa'!G15+'Motivo de afectación-Empresa'!H15+'Motivo de afectación-Empresa'!I15</f>
        <v>11237610</v>
      </c>
      <c r="D6" s="18">
        <f>+'Motivo de afectación-Empresa'!B23+'Motivo de afectación-Empresa'!C23+'Motivo de afectación-Empresa'!D23+'Motivo de afectación-Empresa'!E23+'Motivo de afectación-Empresa'!F23+'Motivo de afectación-Empresa'!G23+'Motivo de afectación-Empresa'!H23+'Motivo de afectación-Empresa'!I23</f>
        <v>378744715</v>
      </c>
      <c r="E6" s="18">
        <f>+'Motivo de afectación-Empresa'!B31+'Motivo de afectación-Empresa'!C31+'Motivo de afectación-Empresa'!D31+'Motivo de afectación-Empresa'!E31+'Motivo de afectación-Empresa'!F31+'Motivo de afectación-Empresa'!G31+'Motivo de afectación-Empresa'!H31+'Motivo de afectación-Empresa'!I31</f>
        <v>594916456</v>
      </c>
      <c r="F6" s="18">
        <f>+'Motivo de afectación-Empresa'!B39+'Motivo de afectación-Empresa'!C39+'Motivo de afectación-Empresa'!D39+'Motivo de afectación-Empresa'!E39+'Motivo de afectación-Empresa'!F39+'Motivo de afectación-Empresa'!G39+'Motivo de afectación-Empresa'!H39+'Motivo de afectación-Empresa'!I39</f>
        <v>557731373</v>
      </c>
      <c r="G6" s="62">
        <f>+'Motivo de afectación-Empresa'!B47+'Motivo de afectación-Empresa'!C47+'Motivo de afectación-Empresa'!D47+'Motivo de afectación-Empresa'!E47+'Motivo de afectación-Empresa'!F47+'Motivo de afectación-Empresa'!G47+'Motivo de afectación-Empresa'!H47+'Motivo de afectación-Empresa'!I47</f>
        <v>5292356358</v>
      </c>
      <c r="H6" s="19">
        <f t="shared" si="0"/>
        <v>6975056665</v>
      </c>
    </row>
    <row r="7" spans="1:8" x14ac:dyDescent="0.25">
      <c r="A7" s="20" t="s">
        <v>48</v>
      </c>
      <c r="B7" s="18">
        <f>+'Motivo de afectación-Empresa'!B8+'Motivo de afectación-Empresa'!C8+'Motivo de afectación-Empresa'!D8+'Motivo de afectación-Empresa'!E8+'Motivo de afectación-Empresa'!F8+'Motivo de afectación-Empresa'!G8+'Motivo de afectación-Empresa'!H8+'Motivo de afectación-Empresa'!I8</f>
        <v>139716488</v>
      </c>
      <c r="C7" s="18">
        <f>+'Motivo de afectación-Empresa'!B16+'Motivo de afectación-Empresa'!C16+'Motivo de afectación-Empresa'!D16+'Motivo de afectación-Empresa'!E16+'Motivo de afectación-Empresa'!F16+'Motivo de afectación-Empresa'!G16+'Motivo de afectación-Empresa'!H16+'Motivo de afectación-Empresa'!I16</f>
        <v>0</v>
      </c>
      <c r="D7" s="18">
        <f>+'Motivo de afectación-Empresa'!B24+'Motivo de afectación-Empresa'!C24+'Motivo de afectación-Empresa'!D24+'Motivo de afectación-Empresa'!E24+'Motivo de afectación-Empresa'!F24+'Motivo de afectación-Empresa'!G24+'Motivo de afectación-Empresa'!H24+'Motivo de afectación-Empresa'!I24</f>
        <v>57478707</v>
      </c>
      <c r="E7" s="18">
        <f>+'Motivo de afectación-Empresa'!B32+'Motivo de afectación-Empresa'!C32+'Motivo de afectación-Empresa'!D32+'Motivo de afectación-Empresa'!E32+'Motivo de afectación-Empresa'!F32+'Motivo de afectación-Empresa'!G32+'Motivo de afectación-Empresa'!H32+'Motivo de afectación-Empresa'!I32</f>
        <v>77753000</v>
      </c>
      <c r="F7" s="18">
        <f>+'Motivo de afectación-Empresa'!B40+'Motivo de afectación-Empresa'!C40+'Motivo de afectación-Empresa'!D40+'Motivo de afectación-Empresa'!E40+'Motivo de afectación-Empresa'!F40+'Motivo de afectación-Empresa'!G40+'Motivo de afectación-Empresa'!H40+'Motivo de afectación-Empresa'!I40</f>
        <v>12140020</v>
      </c>
      <c r="G7" s="62">
        <f>+'Motivo de afectación-Empresa'!B48+'Motivo de afectación-Empresa'!C48+'Motivo de afectación-Empresa'!D48+'Motivo de afectación-Empresa'!E48+'Motivo de afectación-Empresa'!F48+'Motivo de afectación-Empresa'!G48+'Motivo de afectación-Empresa'!H48+'Motivo de afectación-Empresa'!I48</f>
        <v>152970600</v>
      </c>
      <c r="H7" s="19">
        <f t="shared" si="0"/>
        <v>440058815</v>
      </c>
    </row>
    <row r="8" spans="1:8" x14ac:dyDescent="0.25">
      <c r="A8" s="20" t="s">
        <v>49</v>
      </c>
      <c r="B8" s="18">
        <f>+'Motivo de afectación-Empresa'!B9+'Motivo de afectación-Empresa'!C9+'Motivo de afectación-Empresa'!D9+'Motivo de afectación-Empresa'!E9+'Motivo de afectación-Empresa'!F9+'Motivo de afectación-Empresa'!G9+'Motivo de afectación-Empresa'!H9+'Motivo de afectación-Empresa'!I9</f>
        <v>175994713</v>
      </c>
      <c r="C8" s="18">
        <f>+'Motivo de afectación-Empresa'!B17+'Motivo de afectación-Empresa'!C17+'Motivo de afectación-Empresa'!D17+'Motivo de afectación-Empresa'!E17+'Motivo de afectación-Empresa'!F17+'Motivo de afectación-Empresa'!G17+'Motivo de afectación-Empresa'!H17+'Motivo de afectación-Empresa'!I17</f>
        <v>0</v>
      </c>
      <c r="D8" s="18">
        <f>+'Motivo de afectación-Empresa'!B25+'Motivo de afectación-Empresa'!C25+'Motivo de afectación-Empresa'!D25+'Motivo de afectación-Empresa'!E25+'Motivo de afectación-Empresa'!F25+'Motivo de afectación-Empresa'!G25+'Motivo de afectación-Empresa'!H25+'Motivo de afectación-Empresa'!I25</f>
        <v>7407367</v>
      </c>
      <c r="E8" s="18">
        <f>+'Motivo de afectación-Empresa'!B33+'Motivo de afectación-Empresa'!C33+'Motivo de afectación-Empresa'!D33+'Motivo de afectación-Empresa'!E33+'Motivo de afectación-Empresa'!F33+'Motivo de afectación-Empresa'!G33+'Motivo de afectación-Empresa'!H33+'Motivo de afectación-Empresa'!I33</f>
        <v>19163627</v>
      </c>
      <c r="F8" s="18">
        <f>+'Motivo de afectación-Empresa'!B41+'Motivo de afectación-Empresa'!C41+'Motivo de afectación-Empresa'!D41+'Motivo de afectación-Empresa'!E41+'Motivo de afectación-Empresa'!F41+'Motivo de afectación-Empresa'!G41+'Motivo de afectación-Empresa'!H41+'Motivo de afectación-Empresa'!I41</f>
        <v>17732228</v>
      </c>
      <c r="G8" s="62">
        <f>+'Motivo de afectación-Empresa'!B49+'Motivo de afectación-Empresa'!C49+'Motivo de afectación-Empresa'!D49+'Motivo de afectación-Empresa'!E49+'Motivo de afectación-Empresa'!F49+'Motivo de afectación-Empresa'!G49+'Motivo de afectación-Empresa'!H49+'Motivo de afectación-Empresa'!I49</f>
        <v>92923885</v>
      </c>
      <c r="H8" s="19">
        <f t="shared" si="0"/>
        <v>313221820</v>
      </c>
    </row>
    <row r="9" spans="1:8" ht="15.75" thickBot="1" x14ac:dyDescent="0.3">
      <c r="A9" s="21" t="s">
        <v>50</v>
      </c>
      <c r="B9" s="18">
        <f>+'Motivo de afectación-Empresa'!B10+'Motivo de afectación-Empresa'!C10+'Motivo de afectación-Empresa'!D10+'Motivo de afectación-Empresa'!E10+'Motivo de afectación-Empresa'!F10+'Motivo de afectación-Empresa'!G10+'Motivo de afectación-Empresa'!H10+'Motivo de afectación-Empresa'!I10</f>
        <v>9749593</v>
      </c>
      <c r="C9" s="18">
        <f>+'Motivo de afectación-Empresa'!B18+'Motivo de afectación-Empresa'!C18+'Motivo de afectación-Empresa'!D18+'Motivo de afectación-Empresa'!E18+'Motivo de afectación-Empresa'!F18+'Motivo de afectación-Empresa'!G18+'Motivo de afectación-Empresa'!H18+'Motivo de afectación-Empresa'!I18</f>
        <v>18263366</v>
      </c>
      <c r="D9" s="18">
        <f>+'Motivo de afectación-Empresa'!B26+'Motivo de afectación-Empresa'!C26+'Motivo de afectación-Empresa'!D26+'Motivo de afectación-Empresa'!E26+'Motivo de afectación-Empresa'!F26+'Motivo de afectación-Empresa'!G26+'Motivo de afectación-Empresa'!H26+'Motivo de afectación-Empresa'!I26</f>
        <v>219172438</v>
      </c>
      <c r="E9" s="18">
        <f>+'Motivo de afectación-Empresa'!B34+'Motivo de afectación-Empresa'!C34+'Motivo de afectación-Empresa'!D34+'Motivo de afectación-Empresa'!E34+'Motivo de afectación-Empresa'!F34+'Motivo de afectación-Empresa'!G34+'Motivo de afectación-Empresa'!H34+'Motivo de afectación-Empresa'!I34</f>
        <v>500157356</v>
      </c>
      <c r="F9" s="18">
        <f>+'Motivo de afectación-Empresa'!B42+'Motivo de afectación-Empresa'!C42+'Motivo de afectación-Empresa'!D42+'Motivo de afectación-Empresa'!E42+'Motivo de afectación-Empresa'!F42+'Motivo de afectación-Empresa'!G42+'Motivo de afectación-Empresa'!H42+'Motivo de afectación-Empresa'!I42</f>
        <v>263744609</v>
      </c>
      <c r="G9" s="62">
        <f>+'Motivo de afectación-Empresa'!B50+'Motivo de afectación-Empresa'!C50+'Motivo de afectación-Empresa'!D50+'Motivo de afectación-Empresa'!E50+'Motivo de afectación-Empresa'!F50+'Motivo de afectación-Empresa'!G50+'Motivo de afectación-Empresa'!H50+'Motivo de afectación-Empresa'!I50</f>
        <v>398237956</v>
      </c>
      <c r="H9" s="19">
        <f>SUM(B9:G9)</f>
        <v>1409325318</v>
      </c>
    </row>
    <row r="10" spans="1:8" ht="15.75" thickBot="1" x14ac:dyDescent="0.3">
      <c r="A10" s="22" t="s">
        <v>51</v>
      </c>
      <c r="B10" s="23">
        <f>+SUM(B4:B9)</f>
        <v>576473871</v>
      </c>
      <c r="C10" s="23">
        <f t="shared" ref="C10:G10" si="1">+SUM(C4:C9)</f>
        <v>40432361</v>
      </c>
      <c r="D10" s="23">
        <f t="shared" si="1"/>
        <v>886654435</v>
      </c>
      <c r="E10" s="23">
        <f>+SUM(E4:E9)</f>
        <v>1632302337</v>
      </c>
      <c r="F10" s="23">
        <f t="shared" si="1"/>
        <v>1043128742</v>
      </c>
      <c r="G10" s="121">
        <f t="shared" si="1"/>
        <v>6462539100</v>
      </c>
      <c r="H10" s="120">
        <f>+SUM(H4:H9)</f>
        <v>10641530846</v>
      </c>
    </row>
    <row r="13" spans="1:8" x14ac:dyDescent="0.25">
      <c r="D13" s="24"/>
      <c r="E13" s="59"/>
      <c r="F13" s="24"/>
      <c r="G13" s="24"/>
    </row>
    <row r="14" spans="1:8" x14ac:dyDescent="0.25">
      <c r="D14" s="24"/>
    </row>
    <row r="17" spans="4:6" x14ac:dyDescent="0.25">
      <c r="D17" s="24"/>
      <c r="E17" s="25"/>
      <c r="F17" s="24"/>
    </row>
    <row r="18" spans="4:6" x14ac:dyDescent="0.25">
      <c r="D18" s="24"/>
      <c r="E18" s="25"/>
      <c r="F18" s="24"/>
    </row>
    <row r="19" spans="4:6" x14ac:dyDescent="0.25">
      <c r="D19" s="24"/>
      <c r="E19" s="25"/>
      <c r="F19" s="24"/>
    </row>
    <row r="20" spans="4:6" x14ac:dyDescent="0.25">
      <c r="D20" s="24"/>
      <c r="E20" s="25"/>
      <c r="F20" s="24"/>
    </row>
  </sheetData>
  <mergeCells count="2">
    <mergeCell ref="A2:H2"/>
    <mergeCell ref="A1:H1"/>
  </mergeCells>
  <phoneticPr fontId="11" type="noConversion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2B301C4236B2E41B0C918D03D2B5741" ma:contentTypeVersion="3" ma:contentTypeDescription="Crear nuevo documento." ma:contentTypeScope="" ma:versionID="765a21c01347dcb38e902429c6792a90">
  <xsd:schema xmlns:xsd="http://www.w3.org/2001/XMLSchema" xmlns:xs="http://www.w3.org/2001/XMLSchema" xmlns:p="http://schemas.microsoft.com/office/2006/metadata/properties" xmlns:ns2="cdb7554b-68df-47ea-b918-b109b809b1d5" targetNamespace="http://schemas.microsoft.com/office/2006/metadata/properties" ma:root="true" ma:fieldsID="9707383194d6bef93681ea5033e46a7e" ns2:_="">
    <xsd:import namespace="cdb7554b-68df-47ea-b918-b109b809b1d5"/>
    <xsd:element name="properties">
      <xsd:complexType>
        <xsd:sequence>
          <xsd:element name="documentManagement">
            <xsd:complexType>
              <xsd:all>
                <xsd:element ref="ns2:Filtro" minOccurs="0"/>
                <xsd:element ref="ns2:Formato" minOccurs="0"/>
                <xsd:element ref="ns2:Ord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b7554b-68df-47ea-b918-b109b809b1d5" elementFormDefault="qualified">
    <xsd:import namespace="http://schemas.microsoft.com/office/2006/documentManagement/types"/>
    <xsd:import namespace="http://schemas.microsoft.com/office/infopath/2007/PartnerControls"/>
    <xsd:element name="Filtro" ma:index="8" nillable="true" ma:displayName="Filtro" ma:internalName="Filtro">
      <xsd:simpleType>
        <xsd:restriction base="dms:Text">
          <xsd:maxLength value="255"/>
        </xsd:restriction>
      </xsd:simpleType>
    </xsd:element>
    <xsd:element name="Formato" ma:index="9" nillable="true" ma:displayName="Formato" ma:default="/Style%20Library/Images/pdf.svg" ma:format="Dropdown" ma:internalName="Formato">
      <xsd:simpleType>
        <xsd:restriction base="dms:Choice">
          <xsd:enumeration value="/Style%20Library/Images/pdf.svg"/>
          <xsd:enumeration value="/Style%20Library/Images/doc.svg"/>
          <xsd:enumeration value="/Style%20Library/Images/xls.svg"/>
          <xsd:enumeration value="/Style%20Library/Images/ppt.svg"/>
          <xsd:enumeration value="/Style%20Library/Images/jpg.svg"/>
        </xsd:restriction>
      </xsd:simpleType>
    </xsd:element>
    <xsd:element name="Orden" ma:index="10" nillable="true" ma:displayName="Orden" ma:internalName="Orden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ormato xmlns="cdb7554b-68df-47ea-b918-b109b809b1d5">/Style%20Library/Images/xls.svg</Formato>
    <Filtro xmlns="cdb7554b-68df-47ea-b918-b109b809b1d5">2022</Filtro>
    <Orden xmlns="cdb7554b-68df-47ea-b918-b109b809b1d5">19</Orden>
  </documentManagement>
</p:properties>
</file>

<file path=customXml/itemProps1.xml><?xml version="1.0" encoding="utf-8"?>
<ds:datastoreItem xmlns:ds="http://schemas.openxmlformats.org/officeDocument/2006/customXml" ds:itemID="{62A6D16A-C673-484D-9DDB-80DC76E17ABC}"/>
</file>

<file path=customXml/itemProps2.xml><?xml version="1.0" encoding="utf-8"?>
<ds:datastoreItem xmlns:ds="http://schemas.openxmlformats.org/officeDocument/2006/customXml" ds:itemID="{109C4484-4490-47B5-B78A-5E5CAECC9F44}"/>
</file>

<file path=customXml/itemProps3.xml><?xml version="1.0" encoding="utf-8"?>
<ds:datastoreItem xmlns:ds="http://schemas.openxmlformats.org/officeDocument/2006/customXml" ds:itemID="{F479428C-E906-4586-9014-5AF02112B03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ACUMULADO POR AEROLINEA</vt:lpstr>
      <vt:lpstr>Tipo de compensación-Empresa</vt:lpstr>
      <vt:lpstr>Tipo de compensación-Agrupado</vt:lpstr>
      <vt:lpstr>Motivo de afectación-Empresa</vt:lpstr>
      <vt:lpstr>Motivo de afectación-Agrupado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COMPENSACIONES Y OTROS PAGOS AL USUARIO ACUMULADO I SEMESTRE 2022</dc:title>
  <dc:subject/>
  <dc:creator>Jesika Soto Rodriguez</dc:creator>
  <cp:keywords/>
  <dc:description/>
  <cp:lastModifiedBy>Juan David Dominguez Arrieta</cp:lastModifiedBy>
  <cp:revision/>
  <dcterms:created xsi:type="dcterms:W3CDTF">2020-02-18T16:42:07Z</dcterms:created>
  <dcterms:modified xsi:type="dcterms:W3CDTF">2023-12-20T20:01:04Z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0x01010062B301C4236B2E41B0C918D03D2B5741</vt:lpwstr>
  </property>
</Properties>
</file>